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wp.sharepoint.com/projects/Documents/W-19-017 Conowingo WIP Activity 1, PA/Outreach - CWIP/"/>
    </mc:Choice>
  </mc:AlternateContent>
  <xr:revisionPtr revIDLastSave="554" documentId="13_ncr:1_{6F6B96A6-1E8D-45D7-8ACD-E01A61CBC488}" xr6:coauthVersionLast="47" xr6:coauthVersionMax="47" xr10:uidLastSave="{719C39C6-C01B-4D1A-B8AB-07B9A7967450}"/>
  <bookViews>
    <workbookView xWindow="-108" yWindow="-108" windowWidth="23256" windowHeight="14016" xr2:uid="{2A381636-C64E-40C9-B9E0-CCC44C5D577E}"/>
  </bookViews>
  <sheets>
    <sheet name="Total 2025" sheetId="3" r:id="rId1"/>
    <sheet name="St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E7" i="3"/>
  <c r="E6" i="3"/>
  <c r="E5" i="3"/>
  <c r="E4" i="3"/>
  <c r="L12" i="2" l="1"/>
  <c r="M12" i="2" s="1"/>
  <c r="G12" i="2"/>
  <c r="F12" i="2"/>
  <c r="E12" i="2"/>
  <c r="K33" i="2"/>
  <c r="K35" i="2" s="1"/>
  <c r="M33" i="2"/>
  <c r="L35" i="2"/>
  <c r="C6" i="3" s="1"/>
  <c r="K27" i="2"/>
  <c r="L6" i="2"/>
  <c r="M6" i="2" s="1"/>
  <c r="E8" i="2"/>
  <c r="F8" i="2"/>
  <c r="G8" i="2"/>
  <c r="E9" i="2"/>
  <c r="F9" i="2"/>
  <c r="G9" i="2"/>
  <c r="E10" i="2"/>
  <c r="F10" i="2"/>
  <c r="G10" i="2"/>
  <c r="E11" i="2"/>
  <c r="F11" i="2"/>
  <c r="G11" i="2"/>
  <c r="L7" i="2"/>
  <c r="M7" i="2" s="1"/>
  <c r="L8" i="2"/>
  <c r="M8" i="2" s="1"/>
  <c r="L9" i="2"/>
  <c r="M9" i="2" s="1"/>
  <c r="L10" i="2"/>
  <c r="M10" i="2" s="1"/>
  <c r="L11" i="2"/>
  <c r="M11" i="2" s="1"/>
  <c r="E7" i="2"/>
  <c r="F7" i="2"/>
  <c r="G7" i="2"/>
  <c r="E6" i="2"/>
  <c r="F6" i="2"/>
  <c r="G6" i="2"/>
  <c r="F27" i="2"/>
  <c r="G27" i="2"/>
  <c r="I27" i="2"/>
  <c r="J27" i="2"/>
  <c r="E27" i="2"/>
  <c r="H24" i="2"/>
  <c r="H25" i="2"/>
  <c r="L23" i="2"/>
  <c r="L24" i="2"/>
  <c r="L25" i="2"/>
  <c r="H23" i="2"/>
  <c r="L22" i="2"/>
  <c r="H22" i="2"/>
  <c r="L21" i="2"/>
  <c r="H21" i="2"/>
  <c r="E35" i="2"/>
  <c r="M22" i="2" l="1"/>
  <c r="M21" i="2"/>
  <c r="M24" i="2"/>
  <c r="M25" i="2"/>
  <c r="M23" i="2"/>
  <c r="L27" i="2"/>
  <c r="F15" i="2"/>
  <c r="E15" i="2"/>
  <c r="G15" i="2"/>
  <c r="J15" i="2"/>
  <c r="I15" i="2"/>
  <c r="H15" i="2"/>
  <c r="B4" i="3" s="1"/>
  <c r="L15" i="2"/>
  <c r="H27" i="2"/>
  <c r="B5" i="3" s="1"/>
  <c r="K15" i="2"/>
  <c r="H35" i="2"/>
  <c r="M27" i="2" l="1"/>
  <c r="C5" i="3"/>
  <c r="B6" i="3"/>
  <c r="D6" i="3" s="1"/>
  <c r="M35" i="2"/>
  <c r="D5" i="3"/>
  <c r="M15" i="2"/>
  <c r="C4" i="3"/>
  <c r="B7" i="3" l="1"/>
  <c r="B10" i="3" s="1"/>
  <c r="D4" i="3"/>
  <c r="C7" i="3"/>
</calcChain>
</file>

<file path=xl/sharedStrings.xml><?xml version="1.0" encoding="utf-8"?>
<sst xmlns="http://schemas.openxmlformats.org/spreadsheetml/2006/main" count="167" uniqueCount="70">
  <si>
    <t>Cost</t>
  </si>
  <si>
    <t>Maryland</t>
  </si>
  <si>
    <t>HGS, LLC</t>
  </si>
  <si>
    <t>Precision Nutrient Management</t>
  </si>
  <si>
    <t>Alliance for the Chesapeake</t>
  </si>
  <si>
    <t>Rosetree Consulting, LLC</t>
  </si>
  <si>
    <t>Forest Riparian Buffers and Land Use Conversion</t>
  </si>
  <si>
    <t>Keystone Stream, LLC</t>
  </si>
  <si>
    <t>Forest Riparian Buffers</t>
  </si>
  <si>
    <t>Ecotone, LLC</t>
  </si>
  <si>
    <t>Stream Restoration (3 Projects)</t>
  </si>
  <si>
    <t>lb TP</t>
  </si>
  <si>
    <t xml:space="preserve">lb TN </t>
  </si>
  <si>
    <t>TOTAL</t>
  </si>
  <si>
    <t>Pennsylvania</t>
  </si>
  <si>
    <t>New York</t>
  </si>
  <si>
    <t>lb TSS</t>
  </si>
  <si>
    <t>Wetland and Riparian Grass Buffers Restoration Conowingo Creek</t>
  </si>
  <si>
    <t>Lancaster Farmland Trust</t>
  </si>
  <si>
    <t>$/lb TN Reduced</t>
  </si>
  <si>
    <t>Chesapeake Conservancy, Inc.</t>
  </si>
  <si>
    <t>Herbert, Rowland, &amp; Grubic, Inc.</t>
  </si>
  <si>
    <t xml:space="preserve">Beef and Poultry Farm BMPs </t>
  </si>
  <si>
    <t>Dairy and Beef Farm BMPs (2 sites)</t>
  </si>
  <si>
    <t>Wetland Restoration in Adams County</t>
  </si>
  <si>
    <t>Wetland and Stream Restoration and Riparian Plantings in York County</t>
  </si>
  <si>
    <t>Wetland Restoration and Riparian Buffer Fencing in York County</t>
  </si>
  <si>
    <t>$/lb TN</t>
  </si>
  <si>
    <t>ADMINISTRATIVE</t>
  </si>
  <si>
    <t>State</t>
  </si>
  <si>
    <t>-</t>
  </si>
  <si>
    <t>PERCENTAGE MET</t>
  </si>
  <si>
    <t>Nutrient Reduction (per year)</t>
  </si>
  <si>
    <t>Dairy and Sheep Farm Stormwater Management BMPs (2 sites)</t>
  </si>
  <si>
    <t>Nutrient Reduction (total project)</t>
  </si>
  <si>
    <t>Awardee</t>
  </si>
  <si>
    <t>Project Description</t>
  </si>
  <si>
    <t>Maryland  - administered by MDE and Susquehanna River Basin Commission (SRBC)</t>
  </si>
  <si>
    <t>Pennsylvania - administered by PADEP and PENNVEST</t>
  </si>
  <si>
    <t>New York - administered by NY DEP and Upper Susquehanna Coalition</t>
  </si>
  <si>
    <t>Total Cost (Annual)</t>
  </si>
  <si>
    <t>Annual Nutrient Reduction (lbs TN)</t>
  </si>
  <si>
    <t>GOAL (lbs TN reduced annually)</t>
  </si>
  <si>
    <t>Upper Susquehanna Coalition</t>
  </si>
  <si>
    <t>Natural filters and sustainable farm practices</t>
  </si>
  <si>
    <t>Conowingo Watershed Implementation Plan - Nutrient Reduction and Pay for Performance Contracts</t>
  </si>
  <si>
    <t>Contract Period (years)</t>
  </si>
  <si>
    <t>Contract Costs (Total)</t>
  </si>
  <si>
    <t>Contract Cost (Annualized)</t>
  </si>
  <si>
    <t>Project Status</t>
  </si>
  <si>
    <t>Planning/Design</t>
  </si>
  <si>
    <t>Prescribed Grazing</t>
  </si>
  <si>
    <t>Forest Buffers</t>
  </si>
  <si>
    <t>Wetland Restoration - Headwaters</t>
  </si>
  <si>
    <t>Wetland Restoration - Floodplain</t>
  </si>
  <si>
    <t>Grass Buffers</t>
  </si>
  <si>
    <t>Soil and Water Conservation Plan</t>
  </si>
  <si>
    <t>Manure Injection</t>
  </si>
  <si>
    <t>Barnyard Runoff Control</t>
  </si>
  <si>
    <t>✓</t>
  </si>
  <si>
    <t>Stream Restoration</t>
  </si>
  <si>
    <t>Best Management Practices</t>
  </si>
  <si>
    <t>Nutrient Management Nitrogen</t>
  </si>
  <si>
    <t>Conservation Tillage, High/Low Residue Tillage</t>
  </si>
  <si>
    <t>Manure Incorporation</t>
  </si>
  <si>
    <t>Chester County</t>
  </si>
  <si>
    <t>LGI Investments - various projects</t>
  </si>
  <si>
    <t>ADMINISTRATIVE (currently no administrative has been used, although PENNVEST is allowed up to 4%)</t>
  </si>
  <si>
    <t>Total Investment to date</t>
  </si>
  <si>
    <t>Total investment to date includes Program Administrative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</si>
</sst>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Aptos Narrow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44" fontId="0" fillId="0" borderId="5" xfId="1" applyFont="1" applyBorder="1" applyAlignment="1">
      <alignment vertical="center"/>
    </xf>
    <xf numFmtId="44" fontId="0" fillId="0" borderId="6" xfId="1" applyFont="1" applyBorder="1" applyAlignment="1">
      <alignment horizontal="center" vertical="center"/>
    </xf>
    <xf numFmtId="44" fontId="0" fillId="0" borderId="0" xfId="0" applyNumberFormat="1"/>
    <xf numFmtId="6" fontId="0" fillId="0" borderId="5" xfId="1" applyNumberFormat="1" applyFont="1" applyBorder="1" applyAlignment="1">
      <alignment vertical="center"/>
    </xf>
    <xf numFmtId="164" fontId="0" fillId="0" borderId="0" xfId="2" applyNumberFormat="1" applyFont="1" applyBorder="1"/>
    <xf numFmtId="44" fontId="0" fillId="0" borderId="5" xfId="1" applyFont="1" applyBorder="1" applyAlignment="1">
      <alignment horizontal="center" vertical="center"/>
    </xf>
    <xf numFmtId="43" fontId="0" fillId="0" borderId="1" xfId="2" applyFont="1" applyBorder="1" applyAlignment="1">
      <alignment vertical="top" wrapText="1"/>
    </xf>
    <xf numFmtId="0" fontId="2" fillId="0" borderId="11" xfId="0" applyFont="1" applyBorder="1"/>
    <xf numFmtId="44" fontId="2" fillId="0" borderId="13" xfId="1" applyFont="1" applyFill="1" applyBorder="1"/>
    <xf numFmtId="44" fontId="2" fillId="0" borderId="10" xfId="1" applyFont="1" applyBorder="1" applyAlignment="1">
      <alignment horizontal="center"/>
    </xf>
    <xf numFmtId="0" fontId="0" fillId="0" borderId="0" xfId="0" applyAlignment="1">
      <alignment horizontal="center"/>
    </xf>
    <xf numFmtId="0" fontId="2" fillId="5" borderId="1" xfId="0" applyFont="1" applyFill="1" applyBorder="1"/>
    <xf numFmtId="44" fontId="2" fillId="5" borderId="7" xfId="0" applyNumberFormat="1" applyFont="1" applyFill="1" applyBorder="1"/>
    <xf numFmtId="44" fontId="2" fillId="5" borderId="8" xfId="0" applyNumberFormat="1" applyFont="1" applyFill="1" applyBorder="1"/>
    <xf numFmtId="43" fontId="0" fillId="0" borderId="1" xfId="0" applyNumberFormat="1" applyBorder="1" applyAlignment="1">
      <alignment vertical="top" wrapText="1"/>
    </xf>
    <xf numFmtId="0" fontId="2" fillId="0" borderId="0" xfId="0" applyFont="1" applyAlignment="1">
      <alignment horizontal="center"/>
    </xf>
    <xf numFmtId="44" fontId="2" fillId="0" borderId="0" xfId="1" applyFont="1" applyFill="1" applyBorder="1"/>
    <xf numFmtId="44" fontId="2" fillId="0" borderId="0" xfId="1" applyFont="1" applyFill="1" applyBorder="1" applyAlignment="1">
      <alignment horizontal="center"/>
    </xf>
    <xf numFmtId="43" fontId="2" fillId="0" borderId="0" xfId="2" applyFont="1" applyFill="1" applyBorder="1"/>
    <xf numFmtId="44" fontId="2" fillId="0" borderId="0" xfId="0" applyNumberFormat="1" applyFont="1"/>
    <xf numFmtId="9" fontId="0" fillId="0" borderId="0" xfId="3" applyFont="1" applyFill="1" applyBorder="1"/>
    <xf numFmtId="0" fontId="0" fillId="0" borderId="0" xfId="0" applyAlignment="1">
      <alignment horizontal="center" vertical="center"/>
    </xf>
    <xf numFmtId="43" fontId="1" fillId="0" borderId="0" xfId="2" applyFont="1" applyFill="1" applyBorder="1" applyAlignment="1">
      <alignment vertical="top" wrapText="1"/>
    </xf>
    <xf numFmtId="44" fontId="1" fillId="0" borderId="0" xfId="1" applyFont="1" applyFill="1" applyBorder="1" applyAlignment="1">
      <alignment vertical="center"/>
    </xf>
    <xf numFmtId="44" fontId="1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6" fontId="1" fillId="0" borderId="0" xfId="1" applyNumberFormat="1" applyFont="1" applyFill="1" applyBorder="1" applyAlignment="1">
      <alignment vertical="center"/>
    </xf>
    <xf numFmtId="43" fontId="1" fillId="0" borderId="0" xfId="2" applyFont="1" applyFill="1" applyBorder="1"/>
    <xf numFmtId="44" fontId="1" fillId="0" borderId="0" xfId="1" applyFont="1" applyFill="1" applyBorder="1" applyAlignment="1">
      <alignment horizontal="center"/>
    </xf>
    <xf numFmtId="44" fontId="1" fillId="0" borderId="0" xfId="1" applyFont="1" applyFill="1" applyBorder="1"/>
    <xf numFmtId="164" fontId="1" fillId="0" borderId="0" xfId="2" applyNumberFormat="1" applyFont="1" applyFill="1" applyBorder="1"/>
    <xf numFmtId="164" fontId="0" fillId="0" borderId="0" xfId="2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44" fontId="0" fillId="0" borderId="9" xfId="1" applyFont="1" applyBorder="1" applyAlignment="1">
      <alignment vertical="center"/>
    </xf>
    <xf numFmtId="44" fontId="2" fillId="0" borderId="15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44" fontId="2" fillId="5" borderId="16" xfId="0" applyNumberFormat="1" applyFont="1" applyFill="1" applyBorder="1"/>
    <xf numFmtId="44" fontId="2" fillId="5" borderId="17" xfId="0" applyNumberFormat="1" applyFont="1" applyFill="1" applyBorder="1"/>
    <xf numFmtId="0" fontId="0" fillId="0" borderId="3" xfId="0" applyBorder="1"/>
    <xf numFmtId="0" fontId="0" fillId="0" borderId="18" xfId="0" applyBorder="1"/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44" fontId="0" fillId="0" borderId="5" xfId="1" applyFont="1" applyFill="1" applyBorder="1" applyAlignment="1">
      <alignment vertical="center"/>
    </xf>
    <xf numFmtId="43" fontId="2" fillId="5" borderId="7" xfId="2" applyFont="1" applyFill="1" applyBorder="1" applyAlignment="1">
      <alignment horizontal="center"/>
    </xf>
    <xf numFmtId="43" fontId="2" fillId="5" borderId="23" xfId="2" applyFont="1" applyFill="1" applyBorder="1" applyAlignment="1">
      <alignment horizontal="center"/>
    </xf>
    <xf numFmtId="43" fontId="2" fillId="5" borderId="8" xfId="2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5" borderId="7" xfId="0" applyFont="1" applyFill="1" applyBorder="1"/>
    <xf numFmtId="0" fontId="2" fillId="5" borderId="23" xfId="0" applyFont="1" applyFill="1" applyBorder="1"/>
    <xf numFmtId="0" fontId="2" fillId="0" borderId="21" xfId="0" applyFont="1" applyBorder="1" applyAlignment="1">
      <alignment horizontal="center"/>
    </xf>
    <xf numFmtId="43" fontId="2" fillId="5" borderId="25" xfId="2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5" borderId="24" xfId="2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left" vertical="center"/>
    </xf>
    <xf numFmtId="44" fontId="0" fillId="0" borderId="1" xfId="1" applyFont="1" applyBorder="1" applyAlignment="1">
      <alignment horizontal="center" vertical="center"/>
    </xf>
    <xf numFmtId="44" fontId="0" fillId="5" borderId="1" xfId="0" applyNumberFormat="1" applyFill="1" applyBorder="1"/>
    <xf numFmtId="43" fontId="0" fillId="5" borderId="1" xfId="2" applyFont="1" applyFill="1" applyBorder="1"/>
    <xf numFmtId="4" fontId="0" fillId="0" borderId="5" xfId="0" quotePrefix="1" applyNumberFormat="1" applyBorder="1" applyAlignment="1">
      <alignment horizontal="center" vertical="center"/>
    </xf>
    <xf numFmtId="4" fontId="0" fillId="0" borderId="1" xfId="0" quotePrefix="1" applyNumberFormat="1" applyBorder="1" applyAlignment="1">
      <alignment horizontal="center" vertical="center"/>
    </xf>
    <xf numFmtId="4" fontId="0" fillId="0" borderId="6" xfId="0" quotePrefix="1" applyNumberFormat="1" applyBorder="1" applyAlignment="1">
      <alignment horizontal="center" vertical="center"/>
    </xf>
    <xf numFmtId="4" fontId="0" fillId="0" borderId="20" xfId="0" quotePrefix="1" applyNumberFormat="1" applyBorder="1" applyAlignment="1">
      <alignment horizontal="center" vertical="center"/>
    </xf>
    <xf numFmtId="4" fontId="3" fillId="0" borderId="20" xfId="0" quotePrefix="1" applyNumberFormat="1" applyFont="1" applyBorder="1" applyAlignment="1">
      <alignment horizontal="center" vertical="center"/>
    </xf>
    <xf numFmtId="4" fontId="3" fillId="0" borderId="1" xfId="0" quotePrefix="1" applyNumberFormat="1" applyFont="1" applyBorder="1" applyAlignment="1">
      <alignment horizontal="center" vertical="center"/>
    </xf>
    <xf numFmtId="4" fontId="3" fillId="0" borderId="6" xfId="0" quotePrefix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4" fontId="2" fillId="0" borderId="15" xfId="1" applyFont="1" applyFill="1" applyBorder="1" applyAlignment="1">
      <alignment vertical="center"/>
    </xf>
    <xf numFmtId="44" fontId="2" fillId="0" borderId="10" xfId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3" fontId="0" fillId="0" borderId="5" xfId="0" quotePrefix="1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4" fontId="0" fillId="0" borderId="13" xfId="0" quotePrefix="1" applyNumberFormat="1" applyBorder="1" applyAlignment="1">
      <alignment horizontal="center" vertical="center"/>
    </xf>
    <xf numFmtId="4" fontId="0" fillId="0" borderId="11" xfId="0" quotePrefix="1" applyNumberFormat="1" applyBorder="1" applyAlignment="1">
      <alignment horizontal="center" vertical="center"/>
    </xf>
    <xf numFmtId="4" fontId="0" fillId="0" borderId="10" xfId="0" quotePrefix="1" applyNumberFormat="1" applyBorder="1" applyAlignment="1">
      <alignment horizontal="center" vertical="center"/>
    </xf>
    <xf numFmtId="44" fontId="0" fillId="0" borderId="13" xfId="1" applyFont="1" applyFill="1" applyBorder="1" applyAlignment="1">
      <alignment vertical="center"/>
    </xf>
    <xf numFmtId="44" fontId="0" fillId="0" borderId="15" xfId="1" applyFont="1" applyFill="1" applyBorder="1" applyAlignment="1">
      <alignment vertical="center"/>
    </xf>
    <xf numFmtId="44" fontId="0" fillId="0" borderId="10" xfId="1" applyFont="1" applyBorder="1" applyAlignment="1">
      <alignment horizontal="center" vertical="center"/>
    </xf>
    <xf numFmtId="44" fontId="1" fillId="0" borderId="13" xfId="1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43" fontId="0" fillId="0" borderId="5" xfId="2" applyFont="1" applyBorder="1" applyAlignment="1">
      <alignment horizontal="center" vertical="center" wrapText="1"/>
    </xf>
    <xf numFmtId="43" fontId="0" fillId="0" borderId="2" xfId="2" applyFont="1" applyBorder="1" applyAlignment="1">
      <alignment horizontal="center" vertical="center" wrapText="1"/>
    </xf>
    <xf numFmtId="43" fontId="0" fillId="0" borderId="6" xfId="2" applyFont="1" applyBorder="1" applyAlignment="1">
      <alignment horizontal="center" vertical="center" wrapText="1"/>
    </xf>
    <xf numFmtId="43" fontId="0" fillId="0" borderId="20" xfId="2" applyFont="1" applyBorder="1" applyAlignment="1">
      <alignment horizontal="center" vertical="center" wrapText="1"/>
    </xf>
    <xf numFmtId="0" fontId="0" fillId="0" borderId="26" xfId="0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2" fillId="0" borderId="12" xfId="0" applyFont="1" applyBorder="1"/>
    <xf numFmtId="0" fontId="2" fillId="5" borderId="24" xfId="0" applyFont="1" applyFill="1" applyBorder="1"/>
    <xf numFmtId="0" fontId="0" fillId="0" borderId="12" xfId="0" applyBorder="1" applyAlignment="1">
      <alignment vertical="center"/>
    </xf>
    <xf numFmtId="0" fontId="2" fillId="5" borderId="27" xfId="0" applyFont="1" applyFill="1" applyBorder="1"/>
    <xf numFmtId="0" fontId="0" fillId="0" borderId="0" xfId="0" applyAlignment="1">
      <alignment textRotation="90"/>
    </xf>
    <xf numFmtId="44" fontId="0" fillId="0" borderId="0" xfId="1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textRotation="90" wrapText="1"/>
    </xf>
    <xf numFmtId="0" fontId="5" fillId="2" borderId="0" xfId="0" applyFont="1" applyFill="1" applyAlignment="1">
      <alignment horizontal="center" vertical="center"/>
    </xf>
    <xf numFmtId="44" fontId="0" fillId="0" borderId="6" xfId="1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65" fontId="0" fillId="5" borderId="1" xfId="1" applyNumberFormat="1" applyFont="1" applyFill="1" applyBorder="1"/>
    <xf numFmtId="165" fontId="0" fillId="0" borderId="1" xfId="0" applyNumberFormat="1" applyBorder="1"/>
    <xf numFmtId="165" fontId="0" fillId="0" borderId="1" xfId="1" applyNumberFormat="1" applyFont="1" applyBorder="1" applyAlignment="1">
      <alignment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322F7-0FD0-470E-AE1A-825D1B7E3D15}">
  <dimension ref="A1:F39"/>
  <sheetViews>
    <sheetView tabSelected="1" zoomScale="130" zoomScaleNormal="130" zoomScaleSheetLayoutView="100" workbookViewId="0">
      <selection activeCell="B25" sqref="B25"/>
    </sheetView>
  </sheetViews>
  <sheetFormatPr defaultRowHeight="14.4" x14ac:dyDescent="0.3"/>
  <cols>
    <col min="1" max="1" width="28.6640625" customWidth="1"/>
    <col min="2" max="5" width="16.77734375" customWidth="1"/>
  </cols>
  <sheetData>
    <row r="1" spans="1:6" ht="15.6" x14ac:dyDescent="0.3">
      <c r="A1" s="64" t="s">
        <v>45</v>
      </c>
      <c r="B1" s="12"/>
      <c r="C1" s="12"/>
      <c r="D1" s="12"/>
      <c r="E1" s="12"/>
      <c r="F1" s="12"/>
    </row>
    <row r="3" spans="1:6" ht="57.6" x14ac:dyDescent="0.3">
      <c r="A3" s="65" t="s">
        <v>29</v>
      </c>
      <c r="B3" s="42" t="s">
        <v>41</v>
      </c>
      <c r="C3" s="42" t="s">
        <v>40</v>
      </c>
      <c r="D3" s="42" t="s">
        <v>19</v>
      </c>
      <c r="E3" s="42" t="s">
        <v>68</v>
      </c>
    </row>
    <row r="4" spans="1:6" x14ac:dyDescent="0.3">
      <c r="A4" s="39" t="s">
        <v>14</v>
      </c>
      <c r="B4" s="16">
        <f>State!H15</f>
        <v>70600.25</v>
      </c>
      <c r="C4" s="129">
        <f>State!L15</f>
        <v>1099168.3875000002</v>
      </c>
      <c r="D4" s="66">
        <f>C4/B4</f>
        <v>15.56890219935482</v>
      </c>
      <c r="E4" s="128">
        <f>State!K15</f>
        <v>24283367.750000004</v>
      </c>
    </row>
    <row r="5" spans="1:6" x14ac:dyDescent="0.3">
      <c r="A5" s="39" t="s">
        <v>1</v>
      </c>
      <c r="B5" s="8">
        <f>State!H27</f>
        <v>46088.333333333336</v>
      </c>
      <c r="C5" s="129">
        <f>State!L27</f>
        <v>1067465.3333333335</v>
      </c>
      <c r="D5" s="66">
        <f>C5/B5</f>
        <v>23.161291722417101</v>
      </c>
      <c r="E5" s="128">
        <f>State!K27</f>
        <v>11465950</v>
      </c>
    </row>
    <row r="6" spans="1:6" x14ac:dyDescent="0.3">
      <c r="A6" s="40" t="s">
        <v>15</v>
      </c>
      <c r="B6" s="16">
        <f>State!H35</f>
        <v>2457</v>
      </c>
      <c r="C6" s="130">
        <f>State!L35</f>
        <v>44333.15</v>
      </c>
      <c r="D6" s="66">
        <f>C6/B6</f>
        <v>18.043610093610095</v>
      </c>
      <c r="E6" s="128">
        <f>State!K35</f>
        <v>221665.75</v>
      </c>
    </row>
    <row r="7" spans="1:6" x14ac:dyDescent="0.3">
      <c r="A7" s="13" t="s">
        <v>13</v>
      </c>
      <c r="B7" s="68">
        <f>SUM(B4:B6)</f>
        <v>119145.58333333334</v>
      </c>
      <c r="C7" s="127">
        <f>SUM(C4:C6)</f>
        <v>2210966.8708333336</v>
      </c>
      <c r="D7" s="67">
        <f>C7/B7</f>
        <v>18.556851282079975</v>
      </c>
      <c r="E7" s="127">
        <f>SUM(E4:E6)</f>
        <v>35970983.5</v>
      </c>
    </row>
    <row r="8" spans="1:6" x14ac:dyDescent="0.3">
      <c r="B8" s="6"/>
      <c r="C8" s="4"/>
      <c r="D8" s="4"/>
    </row>
    <row r="9" spans="1:6" x14ac:dyDescent="0.3">
      <c r="A9" s="1" t="s">
        <v>42</v>
      </c>
      <c r="B9" s="6">
        <v>6000000</v>
      </c>
      <c r="D9" s="4"/>
    </row>
    <row r="10" spans="1:6" x14ac:dyDescent="0.3">
      <c r="A10" s="1" t="s">
        <v>31</v>
      </c>
      <c r="B10" s="22">
        <f>B7/B9</f>
        <v>1.9857597222222224E-2</v>
      </c>
    </row>
    <row r="11" spans="1:6" x14ac:dyDescent="0.3">
      <c r="C11" s="4"/>
    </row>
    <row r="12" spans="1:6" x14ac:dyDescent="0.3">
      <c r="B12" s="12"/>
    </row>
    <row r="13" spans="1:6" x14ac:dyDescent="0.3">
      <c r="A13" s="131" t="s">
        <v>69</v>
      </c>
      <c r="C13" s="12"/>
      <c r="D13" s="12"/>
    </row>
    <row r="14" spans="1:6" x14ac:dyDescent="0.3">
      <c r="A14" s="23"/>
      <c r="B14" s="24"/>
      <c r="C14" s="25"/>
      <c r="D14" s="26"/>
    </row>
    <row r="15" spans="1:6" x14ac:dyDescent="0.3">
      <c r="A15" s="27"/>
      <c r="B15" s="24"/>
      <c r="C15" s="28"/>
      <c r="D15" s="26"/>
    </row>
    <row r="16" spans="1:6" x14ac:dyDescent="0.3">
      <c r="A16" s="27"/>
      <c r="B16" s="24"/>
      <c r="C16" s="26"/>
      <c r="D16" s="26"/>
    </row>
    <row r="17" spans="1:4" x14ac:dyDescent="0.3">
      <c r="A17" s="27"/>
      <c r="B17" s="24"/>
      <c r="C17" s="26"/>
      <c r="D17" s="26"/>
    </row>
    <row r="18" spans="1:4" x14ac:dyDescent="0.3">
      <c r="A18" s="27"/>
      <c r="B18" s="24"/>
      <c r="C18" s="25"/>
      <c r="D18" s="26"/>
    </row>
    <row r="19" spans="1:4" x14ac:dyDescent="0.3">
      <c r="A19" s="12"/>
      <c r="B19" s="29"/>
      <c r="C19" s="30"/>
      <c r="D19" s="30"/>
    </row>
    <row r="20" spans="1:4" x14ac:dyDescent="0.3">
      <c r="A20" s="12"/>
      <c r="B20" s="29"/>
      <c r="C20" s="31"/>
      <c r="D20" s="30"/>
    </row>
    <row r="21" spans="1:4" x14ac:dyDescent="0.3">
      <c r="A21" s="12"/>
      <c r="C21" s="31"/>
      <c r="D21" s="30"/>
    </row>
    <row r="22" spans="1:4" x14ac:dyDescent="0.3">
      <c r="A22" s="12"/>
      <c r="C22" s="31"/>
      <c r="D22" s="30"/>
    </row>
    <row r="23" spans="1:4" x14ac:dyDescent="0.3">
      <c r="B23" s="29"/>
      <c r="C23" s="4"/>
      <c r="D23" s="4"/>
    </row>
    <row r="24" spans="1:4" x14ac:dyDescent="0.3">
      <c r="A24" s="12"/>
      <c r="B24" s="32"/>
      <c r="C24" s="4"/>
      <c r="D24" s="4"/>
    </row>
    <row r="25" spans="1:4" x14ac:dyDescent="0.3">
      <c r="B25" s="32"/>
      <c r="C25" s="4"/>
      <c r="D25" s="4"/>
    </row>
    <row r="27" spans="1:4" x14ac:dyDescent="0.3">
      <c r="C27" s="4"/>
    </row>
    <row r="28" spans="1:4" x14ac:dyDescent="0.3">
      <c r="B28" s="12"/>
      <c r="C28" s="132"/>
      <c r="D28" s="132"/>
    </row>
    <row r="29" spans="1:4" x14ac:dyDescent="0.3">
      <c r="A29" s="12"/>
      <c r="C29" s="12"/>
      <c r="D29" s="12"/>
    </row>
    <row r="30" spans="1:4" x14ac:dyDescent="0.3">
      <c r="A30" s="23"/>
      <c r="B30" s="24"/>
      <c r="C30" s="25"/>
      <c r="D30" s="26"/>
    </row>
    <row r="31" spans="1:4" x14ac:dyDescent="0.3">
      <c r="A31" s="27"/>
      <c r="B31" s="24"/>
      <c r="C31" s="28"/>
      <c r="D31" s="26"/>
    </row>
    <row r="32" spans="1:4" x14ac:dyDescent="0.3">
      <c r="A32" s="27"/>
      <c r="B32" s="24"/>
      <c r="C32" s="26"/>
      <c r="D32" s="26"/>
    </row>
    <row r="33" spans="1:4" x14ac:dyDescent="0.3">
      <c r="A33" s="27"/>
      <c r="B33" s="24"/>
      <c r="C33" s="26"/>
      <c r="D33" s="26"/>
    </row>
    <row r="34" spans="1:4" x14ac:dyDescent="0.3">
      <c r="A34" s="27"/>
      <c r="B34" s="24"/>
      <c r="C34" s="25"/>
      <c r="D34" s="26"/>
    </row>
    <row r="35" spans="1:4" x14ac:dyDescent="0.3">
      <c r="A35" s="12"/>
      <c r="B35" s="29"/>
      <c r="C35" s="30"/>
      <c r="D35" s="30"/>
    </row>
    <row r="36" spans="1:4" x14ac:dyDescent="0.3">
      <c r="A36" s="12"/>
      <c r="B36" s="29"/>
      <c r="C36" s="31"/>
      <c r="D36" s="30"/>
    </row>
    <row r="37" spans="1:4" x14ac:dyDescent="0.3">
      <c r="A37" s="17"/>
      <c r="B37" s="1"/>
      <c r="C37" s="18"/>
      <c r="D37" s="19"/>
    </row>
    <row r="38" spans="1:4" x14ac:dyDescent="0.3">
      <c r="A38" s="17"/>
      <c r="B38" s="1"/>
      <c r="C38" s="18"/>
      <c r="D38" s="19"/>
    </row>
    <row r="39" spans="1:4" x14ac:dyDescent="0.3">
      <c r="A39" s="1"/>
      <c r="B39" s="20"/>
      <c r="C39" s="21"/>
      <c r="D39" s="21"/>
    </row>
  </sheetData>
  <mergeCells count="1">
    <mergeCell ref="C28:D28"/>
  </mergeCells>
  <pageMargins left="0.5" right="0.5" top="0.5" bottom="1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6C78-FBAB-47FA-B049-BCA7E6BC3ECD}">
  <dimension ref="A1:AB35"/>
  <sheetViews>
    <sheetView zoomScale="120" zoomScaleNormal="120" zoomScaleSheetLayoutView="10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B23" sqref="B23"/>
    </sheetView>
  </sheetViews>
  <sheetFormatPr defaultRowHeight="14.4" x14ac:dyDescent="0.3"/>
  <cols>
    <col min="1" max="1" width="16.33203125" customWidth="1"/>
    <col min="2" max="2" width="30.44140625" customWidth="1"/>
    <col min="3" max="3" width="15.21875" bestFit="1" customWidth="1"/>
    <col min="4" max="4" width="16" style="12" customWidth="1"/>
    <col min="5" max="5" width="13.6640625" style="12" bestFit="1" customWidth="1"/>
    <col min="6" max="6" width="12.6640625" style="12" customWidth="1"/>
    <col min="7" max="7" width="14.88671875" style="12" bestFit="1" customWidth="1"/>
    <col min="8" max="9" width="12.6640625" style="12" customWidth="1"/>
    <col min="10" max="10" width="13.6640625" style="12" bestFit="1" customWidth="1"/>
    <col min="11" max="12" width="16" customWidth="1"/>
    <col min="13" max="13" width="12.6640625" customWidth="1"/>
    <col min="14" max="26" width="6.77734375" customWidth="1"/>
  </cols>
  <sheetData>
    <row r="1" spans="1:28" ht="15.6" x14ac:dyDescent="0.3">
      <c r="A1" s="64" t="s">
        <v>45</v>
      </c>
      <c r="O1" s="133" t="s">
        <v>61</v>
      </c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28" ht="126" customHeight="1" x14ac:dyDescent="0.3">
      <c r="N2" s="1"/>
      <c r="O2" s="122" t="s">
        <v>62</v>
      </c>
      <c r="P2" s="122" t="s">
        <v>63</v>
      </c>
      <c r="Q2" s="122" t="s">
        <v>51</v>
      </c>
      <c r="R2" s="122" t="s">
        <v>52</v>
      </c>
      <c r="S2" s="122" t="s">
        <v>53</v>
      </c>
      <c r="T2" s="122" t="s">
        <v>54</v>
      </c>
      <c r="U2" s="122" t="s">
        <v>55</v>
      </c>
      <c r="V2" s="122" t="s">
        <v>56</v>
      </c>
      <c r="W2" s="122" t="s">
        <v>64</v>
      </c>
      <c r="X2" s="122" t="s">
        <v>57</v>
      </c>
      <c r="Y2" s="122" t="s">
        <v>58</v>
      </c>
      <c r="Z2" s="122" t="s">
        <v>60</v>
      </c>
      <c r="AB2" s="121"/>
    </row>
    <row r="3" spans="1:28" ht="15" thickBot="1" x14ac:dyDescent="0.35">
      <c r="A3" s="1" t="s">
        <v>38</v>
      </c>
      <c r="Z3" s="115"/>
      <c r="AA3" s="115"/>
      <c r="AB3" s="115"/>
    </row>
    <row r="4" spans="1:28" x14ac:dyDescent="0.3">
      <c r="A4" s="46"/>
      <c r="B4" s="47"/>
      <c r="C4" s="108"/>
      <c r="D4" s="93"/>
      <c r="E4" s="134" t="s">
        <v>34</v>
      </c>
      <c r="F4" s="135"/>
      <c r="G4" s="136"/>
      <c r="H4" s="135" t="s">
        <v>32</v>
      </c>
      <c r="I4" s="135"/>
      <c r="J4" s="136"/>
      <c r="K4" s="137" t="s">
        <v>0</v>
      </c>
      <c r="L4" s="135"/>
      <c r="M4" s="138"/>
      <c r="N4" s="17"/>
    </row>
    <row r="5" spans="1:28" ht="28.8" x14ac:dyDescent="0.3">
      <c r="A5" s="48" t="s">
        <v>35</v>
      </c>
      <c r="B5" s="41" t="s">
        <v>36</v>
      </c>
      <c r="C5" s="109" t="s">
        <v>49</v>
      </c>
      <c r="D5" s="94" t="s">
        <v>46</v>
      </c>
      <c r="E5" s="100" t="s">
        <v>12</v>
      </c>
      <c r="F5" s="101" t="s">
        <v>11</v>
      </c>
      <c r="G5" s="102" t="s">
        <v>16</v>
      </c>
      <c r="H5" s="103" t="s">
        <v>12</v>
      </c>
      <c r="I5" s="101" t="s">
        <v>11</v>
      </c>
      <c r="J5" s="102" t="s">
        <v>16</v>
      </c>
      <c r="K5" s="35" t="s">
        <v>47</v>
      </c>
      <c r="L5" s="36" t="s">
        <v>48</v>
      </c>
      <c r="M5" s="43" t="s">
        <v>27</v>
      </c>
      <c r="N5" s="118"/>
    </row>
    <row r="6" spans="1:28" ht="28.8" x14ac:dyDescent="0.3">
      <c r="A6" s="49" t="s">
        <v>2</v>
      </c>
      <c r="B6" s="82" t="s">
        <v>17</v>
      </c>
      <c r="C6" s="110" t="s">
        <v>50</v>
      </c>
      <c r="D6" s="95">
        <v>20</v>
      </c>
      <c r="E6" s="69">
        <f>H6*D6</f>
        <v>588779</v>
      </c>
      <c r="F6" s="70">
        <f>I6*D6</f>
        <v>92180</v>
      </c>
      <c r="G6" s="71">
        <f>J6*D6</f>
        <v>2127240</v>
      </c>
      <c r="H6" s="72">
        <v>29438.95</v>
      </c>
      <c r="I6" s="70">
        <v>4609</v>
      </c>
      <c r="J6" s="71">
        <v>106362</v>
      </c>
      <c r="K6" s="2">
        <v>5869832.2400000002</v>
      </c>
      <c r="L6" s="37">
        <f>K6/D6</f>
        <v>293491.61200000002</v>
      </c>
      <c r="M6" s="3">
        <f>L6/H6</f>
        <v>9.969499999150786</v>
      </c>
      <c r="N6" s="116"/>
      <c r="T6" s="123" t="s">
        <v>59</v>
      </c>
      <c r="U6" s="123" t="s">
        <v>59</v>
      </c>
    </row>
    <row r="7" spans="1:28" ht="28.8" x14ac:dyDescent="0.3">
      <c r="A7" s="50" t="s">
        <v>18</v>
      </c>
      <c r="B7" s="82" t="s">
        <v>33</v>
      </c>
      <c r="C7" s="110" t="s">
        <v>50</v>
      </c>
      <c r="D7" s="95">
        <v>20</v>
      </c>
      <c r="E7" s="69">
        <f>H7*D7</f>
        <v>180666</v>
      </c>
      <c r="F7" s="70">
        <f>I7*D7</f>
        <v>28636.199999999997</v>
      </c>
      <c r="G7" s="71">
        <f>J7*D7</f>
        <v>3106825</v>
      </c>
      <c r="H7" s="73">
        <v>9033.2999999999993</v>
      </c>
      <c r="I7" s="74">
        <v>1431.81</v>
      </c>
      <c r="J7" s="75">
        <v>155341.25</v>
      </c>
      <c r="K7" s="5">
        <v>1248763.3899999999</v>
      </c>
      <c r="L7" s="37">
        <f t="shared" ref="L7:L11" si="0">K7/D7</f>
        <v>62438.169499999996</v>
      </c>
      <c r="M7" s="3">
        <f t="shared" ref="M7:M11" si="1">L7/H7</f>
        <v>6.9119999889298489</v>
      </c>
      <c r="N7" s="116"/>
      <c r="Y7" s="123" t="s">
        <v>59</v>
      </c>
      <c r="AB7" s="120"/>
    </row>
    <row r="8" spans="1:28" ht="28.8" x14ac:dyDescent="0.3">
      <c r="A8" s="50" t="s">
        <v>20</v>
      </c>
      <c r="B8" s="82" t="s">
        <v>22</v>
      </c>
      <c r="C8" s="110" t="s">
        <v>50</v>
      </c>
      <c r="D8" s="96">
        <v>20</v>
      </c>
      <c r="E8" s="69">
        <f t="shared" ref="E8:E11" si="2">H8*D8</f>
        <v>18606.400000000001</v>
      </c>
      <c r="F8" s="70">
        <f t="shared" ref="F8:F11" si="3">I8*D8</f>
        <v>2726.2</v>
      </c>
      <c r="G8" s="75">
        <f t="shared" ref="G8:G11" si="4">J8*D8</f>
        <v>70986.600000000006</v>
      </c>
      <c r="H8" s="73">
        <v>930.32</v>
      </c>
      <c r="I8" s="74">
        <v>136.31</v>
      </c>
      <c r="J8" s="75">
        <v>3549.33</v>
      </c>
      <c r="K8" s="7">
        <v>185338.35</v>
      </c>
      <c r="L8" s="37">
        <f t="shared" si="0"/>
        <v>9266.9174999999996</v>
      </c>
      <c r="M8" s="3">
        <f t="shared" si="1"/>
        <v>9.96099997850202</v>
      </c>
      <c r="N8" s="116"/>
      <c r="Y8" s="123" t="s">
        <v>59</v>
      </c>
    </row>
    <row r="9" spans="1:28" ht="28.8" x14ac:dyDescent="0.3">
      <c r="A9" s="50" t="s">
        <v>21</v>
      </c>
      <c r="B9" s="82" t="s">
        <v>23</v>
      </c>
      <c r="C9" s="110" t="s">
        <v>50</v>
      </c>
      <c r="D9" s="96">
        <v>20</v>
      </c>
      <c r="E9" s="69">
        <f t="shared" si="2"/>
        <v>54060</v>
      </c>
      <c r="F9" s="70">
        <f t="shared" si="3"/>
        <v>10620</v>
      </c>
      <c r="G9" s="75">
        <f t="shared" si="4"/>
        <v>163760</v>
      </c>
      <c r="H9" s="73">
        <v>2703</v>
      </c>
      <c r="I9" s="74">
        <v>531</v>
      </c>
      <c r="J9" s="75">
        <v>8188</v>
      </c>
      <c r="K9" s="7">
        <v>2195998.29</v>
      </c>
      <c r="L9" s="37">
        <f t="shared" si="0"/>
        <v>109799.9145</v>
      </c>
      <c r="M9" s="3">
        <f t="shared" si="1"/>
        <v>40.621499999999997</v>
      </c>
      <c r="N9" s="116"/>
      <c r="Y9" s="123" t="s">
        <v>59</v>
      </c>
    </row>
    <row r="10" spans="1:28" ht="28.8" x14ac:dyDescent="0.3">
      <c r="A10" s="50" t="s">
        <v>2</v>
      </c>
      <c r="B10" s="82" t="s">
        <v>24</v>
      </c>
      <c r="C10" s="110" t="s">
        <v>50</v>
      </c>
      <c r="D10" s="96">
        <v>20</v>
      </c>
      <c r="E10" s="69">
        <f t="shared" si="2"/>
        <v>392344.80000000005</v>
      </c>
      <c r="F10" s="70">
        <f t="shared" si="3"/>
        <v>98712.8</v>
      </c>
      <c r="G10" s="75">
        <f t="shared" si="4"/>
        <v>55415952.800000004</v>
      </c>
      <c r="H10" s="73">
        <v>19617.240000000002</v>
      </c>
      <c r="I10" s="74">
        <v>4935.6400000000003</v>
      </c>
      <c r="J10" s="75">
        <v>2770797.64</v>
      </c>
      <c r="K10" s="2">
        <v>7458474.6500000004</v>
      </c>
      <c r="L10" s="37">
        <f t="shared" si="0"/>
        <v>372923.73250000004</v>
      </c>
      <c r="M10" s="3">
        <f t="shared" si="1"/>
        <v>19.010000005097556</v>
      </c>
      <c r="N10" s="116"/>
      <c r="S10" s="123" t="s">
        <v>59</v>
      </c>
      <c r="U10" s="123" t="s">
        <v>59</v>
      </c>
    </row>
    <row r="11" spans="1:28" ht="43.2" x14ac:dyDescent="0.3">
      <c r="A11" s="49" t="s">
        <v>2</v>
      </c>
      <c r="B11" s="82" t="s">
        <v>25</v>
      </c>
      <c r="C11" s="110" t="s">
        <v>50</v>
      </c>
      <c r="D11" s="96">
        <v>20</v>
      </c>
      <c r="E11" s="69">
        <f t="shared" si="2"/>
        <v>4520</v>
      </c>
      <c r="F11" s="70">
        <f t="shared" si="3"/>
        <v>780</v>
      </c>
      <c r="G11" s="75">
        <f t="shared" si="4"/>
        <v>5841888</v>
      </c>
      <c r="H11" s="73">
        <v>226</v>
      </c>
      <c r="I11" s="74">
        <v>39</v>
      </c>
      <c r="J11" s="75">
        <v>292094.40000000002</v>
      </c>
      <c r="K11" s="7">
        <v>675016.8</v>
      </c>
      <c r="L11" s="37">
        <f t="shared" si="0"/>
        <v>33750.840000000004</v>
      </c>
      <c r="M11" s="3">
        <f t="shared" si="1"/>
        <v>149.34</v>
      </c>
      <c r="N11" s="116"/>
      <c r="T11" s="123" t="s">
        <v>59</v>
      </c>
      <c r="U11" s="123" t="s">
        <v>59</v>
      </c>
    </row>
    <row r="12" spans="1:28" ht="28.8" x14ac:dyDescent="0.3">
      <c r="A12" s="49" t="s">
        <v>2</v>
      </c>
      <c r="B12" s="82" t="s">
        <v>26</v>
      </c>
      <c r="C12" s="110" t="s">
        <v>50</v>
      </c>
      <c r="D12" s="96">
        <v>20</v>
      </c>
      <c r="E12" s="69">
        <f t="shared" ref="E12" si="5">H12*D12</f>
        <v>173028.80000000002</v>
      </c>
      <c r="F12" s="70">
        <f t="shared" ref="F12" si="6">I12*D12</f>
        <v>13638.199999999999</v>
      </c>
      <c r="G12" s="75">
        <f t="shared" ref="G12" si="7">J12*D12</f>
        <v>7662655.7999999998</v>
      </c>
      <c r="H12" s="73">
        <v>8651.44</v>
      </c>
      <c r="I12" s="74">
        <v>681.91</v>
      </c>
      <c r="J12" s="75">
        <v>383132.79</v>
      </c>
      <c r="K12" s="52">
        <v>4349944.03</v>
      </c>
      <c r="L12" s="37">
        <f t="shared" ref="L12" si="8">K12/D12</f>
        <v>217497.20150000002</v>
      </c>
      <c r="M12" s="3">
        <f t="shared" ref="M12" si="9">L12/H12</f>
        <v>25.139999988441232</v>
      </c>
      <c r="N12" s="116"/>
      <c r="T12" s="123" t="s">
        <v>59</v>
      </c>
      <c r="U12" s="123" t="s">
        <v>59</v>
      </c>
    </row>
    <row r="13" spans="1:28" ht="21" x14ac:dyDescent="0.3">
      <c r="A13" s="49" t="s">
        <v>65</v>
      </c>
      <c r="B13" s="82" t="s">
        <v>66</v>
      </c>
      <c r="C13" s="110" t="s">
        <v>50</v>
      </c>
      <c r="D13" s="96"/>
      <c r="E13" s="69"/>
      <c r="F13" s="70"/>
      <c r="G13" s="75"/>
      <c r="H13" s="73"/>
      <c r="I13" s="74"/>
      <c r="J13" s="75"/>
      <c r="K13" s="52">
        <v>2300000</v>
      </c>
      <c r="L13" s="37"/>
      <c r="M13" s="124"/>
      <c r="N13" s="116"/>
      <c r="O13" s="123" t="s">
        <v>59</v>
      </c>
      <c r="Q13" s="123" t="s">
        <v>59</v>
      </c>
      <c r="T13" s="126"/>
      <c r="U13" s="126"/>
    </row>
    <row r="14" spans="1:28" ht="15" thickBot="1" x14ac:dyDescent="0.35">
      <c r="A14" s="51" t="s">
        <v>67</v>
      </c>
      <c r="B14" s="9"/>
      <c r="C14" s="111"/>
      <c r="D14" s="56"/>
      <c r="E14" s="76"/>
      <c r="F14" s="77"/>
      <c r="G14" s="78"/>
      <c r="H14" s="79"/>
      <c r="I14" s="77"/>
      <c r="J14" s="78"/>
      <c r="K14" s="92">
        <v>0</v>
      </c>
      <c r="L14" s="80"/>
      <c r="M14" s="81"/>
      <c r="N14" s="117"/>
    </row>
    <row r="15" spans="1:28" ht="15.6" thickTop="1" thickBot="1" x14ac:dyDescent="0.35">
      <c r="A15" s="57" t="s">
        <v>13</v>
      </c>
      <c r="B15" s="58"/>
      <c r="C15" s="112"/>
      <c r="D15" s="63"/>
      <c r="E15" s="53">
        <f>SUM(E6:E13)</f>
        <v>1412005.0000000002</v>
      </c>
      <c r="F15" s="54">
        <f t="shared" ref="F15:J15" si="10">SUM(F6:F13)</f>
        <v>247293.40000000002</v>
      </c>
      <c r="G15" s="55">
        <f t="shared" si="10"/>
        <v>74389308.200000003</v>
      </c>
      <c r="H15" s="60">
        <f t="shared" si="10"/>
        <v>70600.25</v>
      </c>
      <c r="I15" s="54">
        <f t="shared" si="10"/>
        <v>12364.67</v>
      </c>
      <c r="J15" s="55">
        <f t="shared" si="10"/>
        <v>3719465.41</v>
      </c>
      <c r="K15" s="14">
        <f>SUM(K6:K14)</f>
        <v>24283367.750000004</v>
      </c>
      <c r="L15" s="14">
        <f>SUM(L6:L14)</f>
        <v>1099168.3875000002</v>
      </c>
      <c r="M15" s="15">
        <f>L15/H15</f>
        <v>15.56890219935482</v>
      </c>
      <c r="N15" s="21"/>
    </row>
    <row r="16" spans="1:28" x14ac:dyDescent="0.3">
      <c r="E16" s="33"/>
      <c r="F16" s="33"/>
      <c r="H16" s="33"/>
      <c r="I16" s="33"/>
      <c r="M16" s="4"/>
      <c r="N16" s="4"/>
    </row>
    <row r="17" spans="1:26" x14ac:dyDescent="0.3">
      <c r="E17" s="33"/>
      <c r="F17" s="33"/>
      <c r="H17" s="33"/>
      <c r="I17" s="33"/>
      <c r="M17" s="4"/>
      <c r="N17" s="4"/>
    </row>
    <row r="18" spans="1:26" ht="15" thickBot="1" x14ac:dyDescent="0.35">
      <c r="A18" s="1" t="s">
        <v>37</v>
      </c>
    </row>
    <row r="19" spans="1:26" x14ac:dyDescent="0.3">
      <c r="A19" s="46"/>
      <c r="B19" s="47"/>
      <c r="C19" s="108"/>
      <c r="D19" s="93"/>
      <c r="E19" s="134" t="s">
        <v>34</v>
      </c>
      <c r="F19" s="135"/>
      <c r="G19" s="136"/>
      <c r="H19" s="134" t="s">
        <v>32</v>
      </c>
      <c r="I19" s="135"/>
      <c r="J19" s="136"/>
      <c r="K19" s="137" t="s">
        <v>0</v>
      </c>
      <c r="L19" s="135"/>
      <c r="M19" s="138"/>
      <c r="N19" s="17"/>
    </row>
    <row r="20" spans="1:26" ht="28.8" x14ac:dyDescent="0.3">
      <c r="A20" s="48" t="s">
        <v>35</v>
      </c>
      <c r="B20" s="41" t="s">
        <v>36</v>
      </c>
      <c r="C20" s="109" t="s">
        <v>49</v>
      </c>
      <c r="D20" s="94" t="s">
        <v>46</v>
      </c>
      <c r="E20" s="100" t="s">
        <v>12</v>
      </c>
      <c r="F20" s="101" t="s">
        <v>11</v>
      </c>
      <c r="G20" s="102" t="s">
        <v>16</v>
      </c>
      <c r="H20" s="100" t="s">
        <v>12</v>
      </c>
      <c r="I20" s="101" t="s">
        <v>11</v>
      </c>
      <c r="J20" s="102" t="s">
        <v>16</v>
      </c>
      <c r="K20" s="35" t="s">
        <v>47</v>
      </c>
      <c r="L20" s="36" t="s">
        <v>48</v>
      </c>
      <c r="M20" s="43" t="s">
        <v>27</v>
      </c>
      <c r="N20" s="118"/>
    </row>
    <row r="21" spans="1:26" ht="21" x14ac:dyDescent="0.3">
      <c r="A21" s="49" t="s">
        <v>2</v>
      </c>
      <c r="B21" s="82" t="s">
        <v>3</v>
      </c>
      <c r="C21" s="110" t="s">
        <v>50</v>
      </c>
      <c r="D21" s="95">
        <v>20</v>
      </c>
      <c r="E21" s="83">
        <v>135500</v>
      </c>
      <c r="F21" s="70" t="s">
        <v>30</v>
      </c>
      <c r="G21" s="71" t="s">
        <v>30</v>
      </c>
      <c r="H21" s="69">
        <f>E21/D21</f>
        <v>6775</v>
      </c>
      <c r="I21" s="70" t="s">
        <v>30</v>
      </c>
      <c r="J21" s="71" t="s">
        <v>30</v>
      </c>
      <c r="K21" s="2">
        <v>2033007</v>
      </c>
      <c r="L21" s="37">
        <f>K21/D21</f>
        <v>101650.35</v>
      </c>
      <c r="M21" s="3">
        <f>L21/H21</f>
        <v>15.003741697416975</v>
      </c>
      <c r="N21" s="116"/>
      <c r="O21" s="123" t="s">
        <v>59</v>
      </c>
    </row>
    <row r="22" spans="1:26" ht="28.8" x14ac:dyDescent="0.3">
      <c r="A22" s="50" t="s">
        <v>4</v>
      </c>
      <c r="B22" s="82" t="s">
        <v>6</v>
      </c>
      <c r="C22" s="110" t="s">
        <v>50</v>
      </c>
      <c r="D22" s="95">
        <v>15</v>
      </c>
      <c r="E22" s="83">
        <v>35000</v>
      </c>
      <c r="F22" s="70" t="s">
        <v>30</v>
      </c>
      <c r="G22" s="71" t="s">
        <v>30</v>
      </c>
      <c r="H22" s="69">
        <f>E22/D22</f>
        <v>2333.3333333333335</v>
      </c>
      <c r="I22" s="70" t="s">
        <v>30</v>
      </c>
      <c r="J22" s="71" t="s">
        <v>30</v>
      </c>
      <c r="K22" s="7">
        <v>664175</v>
      </c>
      <c r="L22" s="37">
        <f>K22/D22</f>
        <v>44278.333333333336</v>
      </c>
      <c r="M22" s="3">
        <f t="shared" ref="M22:M25" si="11">L22/H22</f>
        <v>18.976428571428571</v>
      </c>
      <c r="N22" s="116"/>
      <c r="R22" s="123" t="s">
        <v>59</v>
      </c>
    </row>
    <row r="23" spans="1:26" ht="28.8" x14ac:dyDescent="0.3">
      <c r="A23" s="50" t="s">
        <v>5</v>
      </c>
      <c r="B23" s="82" t="s">
        <v>3</v>
      </c>
      <c r="C23" s="110" t="s">
        <v>50</v>
      </c>
      <c r="D23" s="95">
        <v>4</v>
      </c>
      <c r="E23" s="83">
        <v>123300</v>
      </c>
      <c r="F23" s="70" t="s">
        <v>30</v>
      </c>
      <c r="G23" s="71" t="s">
        <v>30</v>
      </c>
      <c r="H23" s="69">
        <f>E23/D23</f>
        <v>30825</v>
      </c>
      <c r="I23" s="70" t="s">
        <v>30</v>
      </c>
      <c r="J23" s="71" t="s">
        <v>30</v>
      </c>
      <c r="K23" s="7">
        <v>772485</v>
      </c>
      <c r="L23" s="37">
        <f t="shared" ref="L23:L25" si="12">K23/D23</f>
        <v>193121.25</v>
      </c>
      <c r="M23" s="3">
        <f t="shared" si="11"/>
        <v>6.2650851581508515</v>
      </c>
      <c r="N23" s="116"/>
      <c r="O23" s="123" t="s">
        <v>59</v>
      </c>
    </row>
    <row r="24" spans="1:26" ht="28.8" x14ac:dyDescent="0.3">
      <c r="A24" s="50" t="s">
        <v>7</v>
      </c>
      <c r="B24" s="82" t="s">
        <v>8</v>
      </c>
      <c r="C24" s="110" t="s">
        <v>50</v>
      </c>
      <c r="D24" s="95">
        <v>20</v>
      </c>
      <c r="E24" s="83">
        <v>25700</v>
      </c>
      <c r="F24" s="70" t="s">
        <v>30</v>
      </c>
      <c r="G24" s="71" t="s">
        <v>30</v>
      </c>
      <c r="H24" s="69">
        <f t="shared" ref="H24:H25" si="13">E24/D24</f>
        <v>1285</v>
      </c>
      <c r="I24" s="70" t="s">
        <v>30</v>
      </c>
      <c r="J24" s="71" t="s">
        <v>30</v>
      </c>
      <c r="K24" s="2">
        <v>1274258</v>
      </c>
      <c r="L24" s="37">
        <f t="shared" si="12"/>
        <v>63712.9</v>
      </c>
      <c r="M24" s="3">
        <f t="shared" si="11"/>
        <v>49.582023346303501</v>
      </c>
      <c r="N24" s="116"/>
      <c r="R24" s="123" t="s">
        <v>59</v>
      </c>
    </row>
    <row r="25" spans="1:26" ht="21" x14ac:dyDescent="0.3">
      <c r="A25" s="49" t="s">
        <v>9</v>
      </c>
      <c r="B25" s="84" t="s">
        <v>10</v>
      </c>
      <c r="C25" s="110" t="s">
        <v>50</v>
      </c>
      <c r="D25" s="97">
        <v>10</v>
      </c>
      <c r="E25" s="83">
        <v>48700</v>
      </c>
      <c r="F25" s="70" t="s">
        <v>30</v>
      </c>
      <c r="G25" s="71" t="s">
        <v>30</v>
      </c>
      <c r="H25" s="69">
        <f t="shared" si="13"/>
        <v>4870</v>
      </c>
      <c r="I25" s="70" t="s">
        <v>30</v>
      </c>
      <c r="J25" s="71" t="s">
        <v>30</v>
      </c>
      <c r="K25" s="7">
        <v>6647025</v>
      </c>
      <c r="L25" s="37">
        <f t="shared" si="12"/>
        <v>664702.5</v>
      </c>
      <c r="M25" s="3">
        <f t="shared" si="11"/>
        <v>136.48921971252568</v>
      </c>
      <c r="N25" s="119"/>
      <c r="Z25" s="123" t="s">
        <v>59</v>
      </c>
    </row>
    <row r="26" spans="1:26" ht="15" thickBot="1" x14ac:dyDescent="0.35">
      <c r="A26" s="125" t="s">
        <v>28</v>
      </c>
      <c r="B26" s="85"/>
      <c r="C26" s="113"/>
      <c r="D26" s="98"/>
      <c r="E26" s="86"/>
      <c r="F26" s="87"/>
      <c r="G26" s="88"/>
      <c r="H26" s="86"/>
      <c r="I26" s="87"/>
      <c r="J26" s="88"/>
      <c r="K26" s="89">
        <v>75000</v>
      </c>
      <c r="L26" s="90"/>
      <c r="M26" s="91"/>
      <c r="N26" s="119"/>
    </row>
    <row r="27" spans="1:26" ht="15.6" thickTop="1" thickBot="1" x14ac:dyDescent="0.35">
      <c r="A27" s="57" t="s">
        <v>13</v>
      </c>
      <c r="B27" s="58"/>
      <c r="C27" s="114"/>
      <c r="D27" s="99"/>
      <c r="E27" s="53">
        <f t="shared" ref="E27:L27" si="14">SUM(E21:E26)</f>
        <v>368200</v>
      </c>
      <c r="F27" s="54">
        <f t="shared" si="14"/>
        <v>0</v>
      </c>
      <c r="G27" s="55">
        <f t="shared" si="14"/>
        <v>0</v>
      </c>
      <c r="H27" s="53">
        <f t="shared" si="14"/>
        <v>46088.333333333336</v>
      </c>
      <c r="I27" s="54">
        <f t="shared" si="14"/>
        <v>0</v>
      </c>
      <c r="J27" s="55">
        <f t="shared" si="14"/>
        <v>0</v>
      </c>
      <c r="K27" s="44">
        <f t="shared" si="14"/>
        <v>11465950</v>
      </c>
      <c r="L27" s="44">
        <f t="shared" si="14"/>
        <v>1067465.3333333335</v>
      </c>
      <c r="M27" s="45">
        <f>L27/H27</f>
        <v>23.161291722417101</v>
      </c>
      <c r="N27" s="21"/>
    </row>
    <row r="28" spans="1:26" x14ac:dyDescent="0.3">
      <c r="E28" s="33"/>
      <c r="F28" s="33"/>
      <c r="H28" s="33"/>
      <c r="I28" s="33"/>
      <c r="K28" s="4"/>
      <c r="L28" s="4"/>
      <c r="M28" s="4"/>
      <c r="N28" s="4"/>
    </row>
    <row r="29" spans="1:26" x14ac:dyDescent="0.3">
      <c r="E29" s="33"/>
      <c r="F29" s="33"/>
      <c r="H29" s="33"/>
      <c r="I29" s="33"/>
      <c r="M29" s="4"/>
      <c r="N29" s="4"/>
    </row>
    <row r="30" spans="1:26" ht="15" thickBot="1" x14ac:dyDescent="0.35">
      <c r="A30" s="1" t="s">
        <v>39</v>
      </c>
    </row>
    <row r="31" spans="1:26" x14ac:dyDescent="0.3">
      <c r="A31" s="46"/>
      <c r="B31" s="47"/>
      <c r="C31" s="108"/>
      <c r="D31" s="93"/>
      <c r="E31" s="134" t="s">
        <v>34</v>
      </c>
      <c r="F31" s="135"/>
      <c r="G31" s="136"/>
      <c r="H31" s="135" t="s">
        <v>32</v>
      </c>
      <c r="I31" s="135"/>
      <c r="J31" s="136"/>
      <c r="K31" s="137" t="s">
        <v>0</v>
      </c>
      <c r="L31" s="135"/>
      <c r="M31" s="138"/>
      <c r="N31" s="17"/>
    </row>
    <row r="32" spans="1:26" ht="28.8" x14ac:dyDescent="0.3">
      <c r="A32" s="48" t="s">
        <v>35</v>
      </c>
      <c r="B32" s="41" t="s">
        <v>36</v>
      </c>
      <c r="C32" s="109" t="s">
        <v>49</v>
      </c>
      <c r="D32" s="94" t="s">
        <v>46</v>
      </c>
      <c r="E32" s="100" t="s">
        <v>12</v>
      </c>
      <c r="F32" s="101" t="s">
        <v>11</v>
      </c>
      <c r="G32" s="102" t="s">
        <v>16</v>
      </c>
      <c r="H32" s="103" t="s">
        <v>12</v>
      </c>
      <c r="I32" s="101" t="s">
        <v>11</v>
      </c>
      <c r="J32" s="102" t="s">
        <v>16</v>
      </c>
      <c r="K32" s="35" t="s">
        <v>47</v>
      </c>
      <c r="L32" s="36" t="s">
        <v>48</v>
      </c>
      <c r="M32" s="43" t="s">
        <v>27</v>
      </c>
      <c r="N32" s="118"/>
    </row>
    <row r="33" spans="1:18" ht="43.2" x14ac:dyDescent="0.3">
      <c r="A33" s="50" t="s">
        <v>43</v>
      </c>
      <c r="B33" s="82" t="s">
        <v>44</v>
      </c>
      <c r="C33" s="110" t="s">
        <v>50</v>
      </c>
      <c r="D33" s="95">
        <v>5</v>
      </c>
      <c r="E33" s="104"/>
      <c r="F33" s="105"/>
      <c r="G33" s="106"/>
      <c r="H33" s="107">
        <v>2457</v>
      </c>
      <c r="I33" s="105">
        <v>221</v>
      </c>
      <c r="J33" s="106">
        <v>82577</v>
      </c>
      <c r="K33" s="2">
        <f>L33*D33</f>
        <v>221665.75</v>
      </c>
      <c r="L33" s="37">
        <v>44333.15</v>
      </c>
      <c r="M33" s="3">
        <f>L33/H33</f>
        <v>18.043610093610095</v>
      </c>
      <c r="N33" s="119"/>
      <c r="O33" s="123" t="s">
        <v>59</v>
      </c>
      <c r="Q33" s="123" t="s">
        <v>59</v>
      </c>
      <c r="R33" s="123" t="s">
        <v>59</v>
      </c>
    </row>
    <row r="34" spans="1:18" ht="15" thickBot="1" x14ac:dyDescent="0.35">
      <c r="A34" s="51" t="s">
        <v>28</v>
      </c>
      <c r="B34" s="9"/>
      <c r="C34" s="111"/>
      <c r="D34" s="56"/>
      <c r="E34" s="61"/>
      <c r="F34" s="34"/>
      <c r="G34" s="56"/>
      <c r="H34" s="59"/>
      <c r="I34" s="34"/>
      <c r="J34" s="56"/>
      <c r="K34" s="10">
        <v>0</v>
      </c>
      <c r="L34" s="38"/>
      <c r="M34" s="11"/>
      <c r="N34" s="19"/>
    </row>
    <row r="35" spans="1:18" ht="15.6" thickTop="1" thickBot="1" x14ac:dyDescent="0.35">
      <c r="A35" s="57" t="s">
        <v>13</v>
      </c>
      <c r="B35" s="58"/>
      <c r="C35" s="112"/>
      <c r="D35" s="63"/>
      <c r="E35" s="53">
        <f>SUM(E33:E33)</f>
        <v>0</v>
      </c>
      <c r="F35" s="62"/>
      <c r="G35" s="63"/>
      <c r="H35" s="60">
        <f>SUM(H33:H33)</f>
        <v>2457</v>
      </c>
      <c r="I35" s="62"/>
      <c r="J35" s="63"/>
      <c r="K35" s="14">
        <f>SUM(K33:K34)</f>
        <v>221665.75</v>
      </c>
      <c r="L35" s="14">
        <f>SUM(L33:L34)</f>
        <v>44333.15</v>
      </c>
      <c r="M35" s="15">
        <f>L35/H35</f>
        <v>18.043610093610095</v>
      </c>
      <c r="N35" s="21"/>
    </row>
  </sheetData>
  <mergeCells count="10">
    <mergeCell ref="O1:Z1"/>
    <mergeCell ref="E19:G19"/>
    <mergeCell ref="E4:G4"/>
    <mergeCell ref="E31:G31"/>
    <mergeCell ref="H31:J31"/>
    <mergeCell ref="K19:M19"/>
    <mergeCell ref="K4:M4"/>
    <mergeCell ref="H19:J19"/>
    <mergeCell ref="H4:J4"/>
    <mergeCell ref="K31:M31"/>
  </mergeCells>
  <pageMargins left="0.5" right="0.5" top="0.5" bottom="1" header="0.3" footer="0.3"/>
  <pageSetup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f_Time xmlns="b031f331-093e-4af9-b9a8-5fb9941cd8bc" xsi:nil="true"/>
    <Project xmlns="80727368-2d85-4693-8aca-8c33fb2339f5" xsi:nil="true"/>
    <IconOverlay xmlns="http://schemas.microsoft.com/sharepoint/v4" xsi:nil="true"/>
    <lcf76f155ced4ddcb4097134ff3c332f xmlns="b031f331-093e-4af9-b9a8-5fb9941cd8bc">
      <Terms xmlns="http://schemas.microsoft.com/office/infopath/2007/PartnerControls"/>
    </lcf76f155ced4ddcb4097134ff3c332f>
    <TaxCatchAll xmlns="61ea441e-408f-4c04-8adb-e628fdc370c0" xsi:nil="true"/>
    <SourceFile xmlns="b031f331-093e-4af9-b9a8-5fb9941cd8b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84099C5946FA6344AFBC08FDA28BB5E3000F2A5536EED47B428001DEFDF00DB8CF" ma:contentTypeVersion="29" ma:contentTypeDescription="" ma:contentTypeScope="" ma:versionID="7ec7db1c81c7a6b6a2d05610ecc421e9">
  <xsd:schema xmlns:xsd="http://www.w3.org/2001/XMLSchema" xmlns:xs="http://www.w3.org/2001/XMLSchema" xmlns:p="http://schemas.microsoft.com/office/2006/metadata/properties" xmlns:ns2="80727368-2d85-4693-8aca-8c33fb2339f5" xmlns:ns3="http://schemas.microsoft.com/sharepoint/v4" xmlns:ns4="b031f331-093e-4af9-b9a8-5fb9941cd8bc" xmlns:ns5="61ea441e-408f-4c04-8adb-e628fdc370c0" targetNamespace="http://schemas.microsoft.com/office/2006/metadata/properties" ma:root="true" ma:fieldsID="b5c9e91a023b067bea1bd22ae734e811" ns2:_="" ns3:_="" ns4:_="" ns5:_="">
    <xsd:import namespace="80727368-2d85-4693-8aca-8c33fb2339f5"/>
    <xsd:import namespace="http://schemas.microsoft.com/sharepoint/v4"/>
    <xsd:import namespace="b031f331-093e-4af9-b9a8-5fb9941cd8bc"/>
    <xsd:import namespace="61ea441e-408f-4c04-8adb-e628fdc370c0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roject_x003a_Description" minOccurs="0"/>
                <xsd:element ref="ns2:SharedWithUsers" minOccurs="0"/>
                <xsd:element ref="ns3:IconOverlay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5:TaxCatchAll" minOccurs="0"/>
                <xsd:element ref="ns4:lcf76f155ced4ddcb4097134ff3c332f" minOccurs="0"/>
                <xsd:element ref="ns4:Date_x002f_Time" minOccurs="0"/>
                <xsd:element ref="ns4:MediaServiceObjectDetectorVersions" minOccurs="0"/>
                <xsd:element ref="ns4:MediaServiceSearchProperties" minOccurs="0"/>
                <xsd:element ref="ns4:SourceFi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27368-2d85-4693-8aca-8c33fb2339f5" elementFormDefault="qualified">
    <xsd:import namespace="http://schemas.microsoft.com/office/2006/documentManagement/types"/>
    <xsd:import namespace="http://schemas.microsoft.com/office/infopath/2007/PartnerControls"/>
    <xsd:element name="Project" ma:index="8" nillable="true" ma:displayName="Project" ma:list="{466bfe19-0901-498c-8ba9-2a12267cbd25}" ma:internalName="Project" ma:readOnly="false" ma:showField="Title" ma:web="80727368-2d85-4693-8aca-8c33fb2339f5">
      <xsd:simpleType>
        <xsd:restriction base="dms:Lookup"/>
      </xsd:simpleType>
    </xsd:element>
    <xsd:element name="Project_x003a_Description" ma:index="9" nillable="true" ma:displayName="Project:Description" ma:list="{466bfe19-0901-498c-8ba9-2a12267cbd25}" ma:internalName="Project_x003A_Description" ma:readOnly="true" ma:showField="CategoryDescription" ma:web="80727368-2d85-4693-8aca-8c33fb2339f5">
      <xsd:simpleType>
        <xsd:restriction base="dms:Lookup"/>
      </xsd:simpleType>
    </xsd:element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1f331-093e-4af9-b9a8-5fb9941cd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0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3148156e-35dd-42ed-ae17-2fd98e2f2e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_x002f_Time" ma:index="30" nillable="true" ma:displayName="Date/Time" ma:format="DateOnly" ma:internalName="Date_x002f_Time">
      <xsd:simpleType>
        <xsd:restriction base="dms:DateTim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ourceFile" ma:index="33" nillable="true" ma:displayName="Source File" ma:description="Add links to Canva or other where the file can be directly edited. " ma:format="Dropdown" ma:internalName="SourceFi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a441e-408f-4c04-8adb-e628fdc370c0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d2fab4e7-a8b7-4971-b346-34430c230743}" ma:internalName="TaxCatchAll" ma:showField="CatchAllData" ma:web="61ea441e-408f-4c04-8adb-e628fdc370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FC28C6-49F1-43CA-A1CC-428A8E2348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EF39B-0996-4706-92F5-56776B2E9D2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1ea441e-408f-4c04-8adb-e628fdc370c0"/>
    <ds:schemaRef ds:uri="80727368-2d85-4693-8aca-8c33fb2339f5"/>
    <ds:schemaRef ds:uri="http://purl.org/dc/terms/"/>
    <ds:schemaRef ds:uri="http://schemas.microsoft.com/sharepoint/v4"/>
    <ds:schemaRef ds:uri="http://schemas.microsoft.com/office/2006/documentManagement/types"/>
    <ds:schemaRef ds:uri="http://schemas.openxmlformats.org/package/2006/metadata/core-properties"/>
    <ds:schemaRef ds:uri="b031f331-093e-4af9-b9a8-5fb9941cd8b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86145D0-843D-41FE-96C6-0B470BCA45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27368-2d85-4693-8aca-8c33fb2339f5"/>
    <ds:schemaRef ds:uri="http://schemas.microsoft.com/sharepoint/v4"/>
    <ds:schemaRef ds:uri="b031f331-093e-4af9-b9a8-5fb9941cd8bc"/>
    <ds:schemaRef ds:uri="61ea441e-408f-4c04-8adb-e628fdc37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2025</vt:lpstr>
      <vt:lpstr>State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Pollack</dc:creator>
  <cp:keywords/>
  <dc:description/>
  <cp:lastModifiedBy>Amanda Pollack</cp:lastModifiedBy>
  <cp:revision/>
  <dcterms:created xsi:type="dcterms:W3CDTF">2023-10-16T14:09:07Z</dcterms:created>
  <dcterms:modified xsi:type="dcterms:W3CDTF">2024-12-12T18:16:41Z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0x01010084099C5946FA6344AFBC08FDA28BB5E3000F2A5536EED47B428001DEFDF00DB8CF</vt:lpwstr>
  </property>
  <property fmtid="{D5CDD505-2E9C-101B-9397-08002B2CF9AE}" pid="3" name="MediaServiceImageTags">
    <vt:lpwstr/>
  </property>
</Properties>
</file>