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sepa-my.sharepoint.com/personal/smith_auston_epa_gov/Documents/Documents/AgWG/"/>
    </mc:Choice>
  </mc:AlternateContent>
  <xr:revisionPtr revIDLastSave="1" documentId="8_{A94E3B1B-673B-4CAB-9286-76923BFA7B53}" xr6:coauthVersionLast="47" xr6:coauthVersionMax="47" xr10:uidLastSave="{47D137DD-E040-4701-AFCC-5AD195451F6D}"/>
  <bookViews>
    <workbookView xWindow="-110" yWindow="-110" windowWidth="19420" windowHeight="10300" xr2:uid="{29555F1A-C4FB-4952-9A1C-9A0DA52FA19A}"/>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I2" i="2" s="1"/>
  <c r="H19" i="2"/>
  <c r="H18" i="2"/>
  <c r="G18" i="2"/>
  <c r="H17" i="2"/>
  <c r="G17" i="2"/>
  <c r="H16" i="2"/>
  <c r="G16" i="2"/>
  <c r="H15" i="2"/>
  <c r="H14" i="2"/>
  <c r="G14" i="2"/>
  <c r="G15" i="2" s="1"/>
  <c r="I13" i="2"/>
  <c r="I12" i="2"/>
  <c r="I11" i="2"/>
  <c r="I19" i="2" s="1"/>
  <c r="I10" i="2"/>
  <c r="I9" i="2"/>
  <c r="I8" i="2"/>
  <c r="I7" i="2"/>
  <c r="I6" i="2"/>
  <c r="I5" i="2"/>
  <c r="I4" i="2"/>
  <c r="I3" i="2"/>
  <c r="I18" i="2" l="1"/>
  <c r="I14" i="2"/>
  <c r="I16" i="2"/>
  <c r="I17" i="2"/>
  <c r="I15" i="2"/>
</calcChain>
</file>

<file path=xl/sharedStrings.xml><?xml version="1.0" encoding="utf-8"?>
<sst xmlns="http://schemas.openxmlformats.org/spreadsheetml/2006/main" count="101" uniqueCount="33">
  <si>
    <t>DefaultCASTLoadSourceGroup</t>
  </si>
  <si>
    <t>MeasurementName</t>
  </si>
  <si>
    <t>UnitName</t>
  </si>
  <si>
    <t>CASTBmpShortName</t>
  </si>
  <si>
    <t>TransformationVariable</t>
  </si>
  <si>
    <t>CASTUnit</t>
  </si>
  <si>
    <t>beef</t>
  </si>
  <si>
    <t>awms</t>
  </si>
  <si>
    <t>au</t>
  </si>
  <si>
    <t>livestock</t>
  </si>
  <si>
    <t>dairy</t>
  </si>
  <si>
    <t>goats</t>
  </si>
  <si>
    <t>horses</t>
  </si>
  <si>
    <t>FT^CU</t>
  </si>
  <si>
    <t>Storage Volume</t>
  </si>
  <si>
    <t>poultry</t>
  </si>
  <si>
    <t>turkeys</t>
  </si>
  <si>
    <t>hogs and pigs for breeding</t>
  </si>
  <si>
    <t>broilers</t>
  </si>
  <si>
    <t>hogs for slaughter</t>
  </si>
  <si>
    <t>layers</t>
  </si>
  <si>
    <t>other cattle</t>
  </si>
  <si>
    <t>sheep and lambs</t>
  </si>
  <si>
    <t>chickens</t>
  </si>
  <si>
    <t>swine</t>
  </si>
  <si>
    <t>all animals</t>
  </si>
  <si>
    <t>cattle</t>
  </si>
  <si>
    <t>Volume
cubic feet per day per animal unit</t>
  </si>
  <si>
    <t>Days in storage</t>
  </si>
  <si>
    <t>pullets**</t>
  </si>
  <si>
    <t>DATA SOURCES:
- Volume and weights are provided by the following sources
   Manure Characteristics MWPS-18 Section 1 SECOND E D I T I O N Manure Management Systems Series
   https://directives.nrcs.usda.gov/sites/default/files2/1712930943/17165.pdf
-Days in storage were based off state supplied animal times in confinement. Shown in animal source data:
    https://cast-reports.chesapeakebay.net/public/Detailed-SourceData-Animal.xlsx</t>
  </si>
  <si>
    <t>VMD= AU (1) *DVM * D</t>
  </si>
  <si>
    <r>
      <t xml:space="preserve">NOTES:
-EQUATION TO CALC VOLUME FROM AU
     VMD = volume of manure production for      animal type for storage period, ft3 
     AU = number of 1,000-pound animal units (AU) by animal type
     DVM = daily volume of manure production for animal type, ft3 /AU/d 
     D = number of days in storage period
-** Data does not exist for Pullets, a simple solution could be to take the average of layers and broilers.
In this example, that average has been supplied.
</t>
    </r>
    <r>
      <rPr>
        <i/>
        <u/>
        <sz val="11"/>
        <color theme="1"/>
        <rFont val="Aptos Narrow"/>
        <family val="2"/>
        <scheme val="minor"/>
      </rPr>
      <t>-ASSUMPTION :
       We are working with as excreted values and assume that there is one "cleanout" annually. (If there are more frequent clean outs then we would have to multiply the VMD value to account for this frequency.)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</si>
</sst>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0000"/>
      <name val="Calibri"/>
      <family val="2"/>
    </font>
    <font>
      <sz val="11"/>
      <name val="Aptos Narrow"/>
      <family val="2"/>
      <scheme val="minor"/>
    </font>
    <font>
      <sz val="11"/>
      <color theme="1"/>
      <name val="Aptos Narrow"/>
      <family val="2"/>
      <scheme val="minor"/>
    </font>
    <font>
      <u/>
      <sz val="11"/>
      <color theme="10"/>
      <name val="Aptos Narrow"/>
      <family val="2"/>
      <scheme val="minor"/>
    </font>
    <font>
      <i/>
      <u/>
      <sz val="11"/>
      <color theme="1"/>
      <name val="Aptos Narrow"/>
      <family val="2"/>
      <scheme val="minor"/>
    </font>
  </fonts>
  <fills count="7">
    <fill>
      <patternFill patternType="none"/>
    </fill>
    <fill>
      <patternFill patternType="gray125"/>
    </fill>
    <fill>
      <patternFill patternType="solid">
        <fgColor rgb="FFD3D3D3"/>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4" fillId="0" borderId="0" applyNumberFormat="0" applyFill="0" applyBorder="0" applyAlignment="0" applyProtection="0"/>
  </cellStyleXfs>
  <cellXfs count="22">
    <xf numFmtId="0" fontId="0" fillId="0" borderId="0" xfId="0"/>
    <xf numFmtId="0" fontId="0" fillId="0" borderId="0" xfId="0" applyAlignment="1">
      <alignment wrapText="1"/>
    </xf>
    <xf numFmtId="0" fontId="2" fillId="4" borderId="1" xfId="0" applyFont="1" applyFill="1" applyBorder="1" applyAlignment="1">
      <alignment horizontal="left" vertical="top"/>
    </xf>
    <xf numFmtId="0" fontId="0" fillId="4" borderId="1" xfId="0" applyFill="1" applyBorder="1" applyAlignment="1">
      <alignment vertical="top"/>
    </xf>
    <xf numFmtId="0" fontId="0" fillId="3" borderId="1" xfId="0" applyFill="1" applyBorder="1" applyAlignment="1">
      <alignment vertical="top"/>
    </xf>
    <xf numFmtId="0" fontId="0" fillId="0" borderId="1" xfId="0" applyFill="1" applyBorder="1" applyAlignment="1">
      <alignment vertical="top"/>
    </xf>
    <xf numFmtId="0" fontId="0" fillId="5" borderId="1" xfId="0" applyFill="1" applyBorder="1" applyAlignment="1">
      <alignment vertical="top"/>
    </xf>
    <xf numFmtId="2" fontId="0" fillId="0" borderId="1" xfId="1" applyNumberFormat="1" applyFont="1" applyBorder="1" applyAlignment="1">
      <alignment vertical="top"/>
    </xf>
    <xf numFmtId="2" fontId="0" fillId="5" borderId="1" xfId="1" applyNumberFormat="1" applyFont="1" applyFill="1" applyBorder="1" applyAlignment="1">
      <alignment vertical="top"/>
    </xf>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0" borderId="0" xfId="0" applyAlignment="1">
      <alignment vertical="top" wrapText="1"/>
    </xf>
    <xf numFmtId="0" fontId="4" fillId="0" borderId="0" xfId="2" applyAlignment="1">
      <alignment vertical="top"/>
    </xf>
    <xf numFmtId="2" fontId="0" fillId="0" borderId="1" xfId="0" applyNumberFormat="1" applyBorder="1" applyAlignment="1">
      <alignment vertical="top"/>
    </xf>
    <xf numFmtId="2" fontId="0" fillId="0" borderId="1" xfId="0" applyNumberFormat="1" applyFont="1" applyBorder="1" applyAlignment="1">
      <alignment vertical="top"/>
    </xf>
    <xf numFmtId="2" fontId="0" fillId="5" borderId="1" xfId="0" applyNumberFormat="1" applyFill="1" applyBorder="1" applyAlignment="1">
      <alignment vertical="top"/>
    </xf>
    <xf numFmtId="0" fontId="1" fillId="6" borderId="1" xfId="0" applyFont="1" applyFill="1" applyBorder="1" applyAlignment="1">
      <alignment vertical="top" wrapText="1"/>
    </xf>
    <xf numFmtId="0" fontId="0" fillId="0" borderId="0" xfId="0" applyAlignment="1">
      <alignment vertical="top"/>
    </xf>
    <xf numFmtId="2" fontId="0" fillId="0" borderId="1" xfId="0" applyNumberFormat="1" applyFill="1" applyBorder="1" applyAlignment="1">
      <alignment horizontal="right" vertical="top"/>
    </xf>
    <xf numFmtId="2" fontId="2" fillId="0" borderId="1" xfId="0" applyNumberFormat="1" applyFont="1" applyFill="1" applyBorder="1" applyAlignment="1">
      <alignment horizontal="right" vertical="top"/>
    </xf>
    <xf numFmtId="2" fontId="0" fillId="0" borderId="1" xfId="0" applyNumberFormat="1" applyFill="1" applyBorder="1" applyAlignment="1">
      <alignment vertical="top"/>
    </xf>
    <xf numFmtId="2" fontId="0" fillId="0" borderId="1" xfId="1" applyNumberFormat="1" applyFont="1" applyFill="1" applyBorder="1" applyAlignment="1">
      <alignment vertical="top"/>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6CD1-C955-4F1A-9B9F-68BDEAB2BCA9}">
  <dimension ref="A1:L19"/>
  <sheetViews>
    <sheetView tabSelected="1" zoomScale="60" zoomScaleNormal="60" workbookViewId="0">
      <selection activeCell="K9" sqref="K9"/>
    </sheetView>
  </sheetViews>
  <sheetFormatPr defaultRowHeight="14.5" x14ac:dyDescent="0.35"/>
  <cols>
    <col min="1" max="1" width="27" bestFit="1" customWidth="1"/>
    <col min="2" max="2" width="18" customWidth="1"/>
    <col min="3" max="3" width="9.54296875" bestFit="1" customWidth="1"/>
    <col min="4" max="4" width="19" bestFit="1" customWidth="1"/>
    <col min="5" max="5" width="21.1796875" bestFit="1" customWidth="1"/>
    <col min="6" max="6" width="11.453125" bestFit="1" customWidth="1"/>
    <col min="7" max="7" width="17.453125" customWidth="1"/>
    <col min="8" max="8" width="15" customWidth="1"/>
    <col min="9" max="9" width="20.54296875" customWidth="1"/>
    <col min="11" max="12" width="41.7265625" customWidth="1"/>
  </cols>
  <sheetData>
    <row r="1" spans="1:12" ht="304.5" x14ac:dyDescent="0.35">
      <c r="A1" s="9" t="s">
        <v>0</v>
      </c>
      <c r="B1" s="9" t="s">
        <v>1</v>
      </c>
      <c r="C1" s="9" t="s">
        <v>2</v>
      </c>
      <c r="D1" s="9" t="s">
        <v>3</v>
      </c>
      <c r="E1" s="9" t="s">
        <v>4</v>
      </c>
      <c r="F1" s="9" t="s">
        <v>5</v>
      </c>
      <c r="G1" s="10" t="s">
        <v>27</v>
      </c>
      <c r="H1" s="9" t="s">
        <v>28</v>
      </c>
      <c r="I1" s="16" t="s">
        <v>31</v>
      </c>
      <c r="J1" s="17"/>
      <c r="K1" s="11" t="s">
        <v>32</v>
      </c>
      <c r="L1" s="11" t="s">
        <v>30</v>
      </c>
    </row>
    <row r="2" spans="1:12" x14ac:dyDescent="0.35">
      <c r="A2" s="2" t="s">
        <v>29</v>
      </c>
      <c r="B2" s="2" t="s">
        <v>14</v>
      </c>
      <c r="C2" s="3" t="s">
        <v>13</v>
      </c>
      <c r="D2" s="2" t="s">
        <v>7</v>
      </c>
      <c r="E2" s="4"/>
      <c r="F2" s="2" t="s">
        <v>8</v>
      </c>
      <c r="G2" s="5">
        <f>(G6+G10)/2</f>
        <v>1.165</v>
      </c>
      <c r="H2" s="5">
        <v>365</v>
      </c>
      <c r="I2" s="6">
        <f t="shared" ref="I2:I13" si="0">H2*G2</f>
        <v>425.22500000000002</v>
      </c>
      <c r="K2" s="12"/>
    </row>
    <row r="3" spans="1:12" x14ac:dyDescent="0.35">
      <c r="A3" s="3" t="s">
        <v>16</v>
      </c>
      <c r="B3" s="2" t="s">
        <v>14</v>
      </c>
      <c r="C3" s="3" t="s">
        <v>13</v>
      </c>
      <c r="D3" s="2" t="s">
        <v>7</v>
      </c>
      <c r="E3" s="4"/>
      <c r="F3" s="2" t="s">
        <v>8</v>
      </c>
      <c r="G3" s="18">
        <v>0.67</v>
      </c>
      <c r="H3" s="14">
        <v>365</v>
      </c>
      <c r="I3" s="15">
        <f t="shared" si="0"/>
        <v>244.55</v>
      </c>
      <c r="K3" s="1"/>
    </row>
    <row r="4" spans="1:12" x14ac:dyDescent="0.35">
      <c r="A4" s="3" t="s">
        <v>17</v>
      </c>
      <c r="B4" s="2" t="s">
        <v>14</v>
      </c>
      <c r="C4" s="3" t="s">
        <v>13</v>
      </c>
      <c r="D4" s="2" t="s">
        <v>7</v>
      </c>
      <c r="E4" s="4"/>
      <c r="F4" s="2" t="s">
        <v>8</v>
      </c>
      <c r="G4" s="18">
        <v>0.56000000000000005</v>
      </c>
      <c r="H4" s="14">
        <v>365</v>
      </c>
      <c r="I4" s="15">
        <f t="shared" si="0"/>
        <v>204.4</v>
      </c>
    </row>
    <row r="5" spans="1:12" x14ac:dyDescent="0.35">
      <c r="A5" s="3" t="s">
        <v>6</v>
      </c>
      <c r="B5" s="2" t="s">
        <v>14</v>
      </c>
      <c r="C5" s="3" t="s">
        <v>13</v>
      </c>
      <c r="D5" s="2" t="s">
        <v>7</v>
      </c>
      <c r="E5" s="4"/>
      <c r="F5" s="2" t="s">
        <v>8</v>
      </c>
      <c r="G5" s="18">
        <v>1.1000000000000001</v>
      </c>
      <c r="H5" s="14">
        <v>30</v>
      </c>
      <c r="I5" s="15">
        <f t="shared" si="0"/>
        <v>33</v>
      </c>
      <c r="K5" s="1"/>
    </row>
    <row r="6" spans="1:12" x14ac:dyDescent="0.35">
      <c r="A6" s="3" t="s">
        <v>18</v>
      </c>
      <c r="B6" s="2" t="s">
        <v>14</v>
      </c>
      <c r="C6" s="3" t="s">
        <v>13</v>
      </c>
      <c r="D6" s="2" t="s">
        <v>7</v>
      </c>
      <c r="E6" s="4"/>
      <c r="F6" s="2" t="s">
        <v>8</v>
      </c>
      <c r="G6" s="18">
        <v>1.4</v>
      </c>
      <c r="H6" s="14">
        <v>365</v>
      </c>
      <c r="I6" s="15">
        <f t="shared" si="0"/>
        <v>510.99999999999994</v>
      </c>
    </row>
    <row r="7" spans="1:12" x14ac:dyDescent="0.35">
      <c r="A7" s="3" t="s">
        <v>10</v>
      </c>
      <c r="B7" s="2" t="s">
        <v>14</v>
      </c>
      <c r="C7" s="3" t="s">
        <v>13</v>
      </c>
      <c r="D7" s="2" t="s">
        <v>7</v>
      </c>
      <c r="E7" s="4"/>
      <c r="F7" s="2" t="s">
        <v>8</v>
      </c>
      <c r="G7" s="19">
        <v>1.85</v>
      </c>
      <c r="H7" s="14">
        <v>237</v>
      </c>
      <c r="I7" s="15">
        <f t="shared" si="0"/>
        <v>438.45000000000005</v>
      </c>
    </row>
    <row r="8" spans="1:12" x14ac:dyDescent="0.35">
      <c r="A8" s="3" t="s">
        <v>19</v>
      </c>
      <c r="B8" s="2" t="s">
        <v>14</v>
      </c>
      <c r="C8" s="3" t="s">
        <v>13</v>
      </c>
      <c r="D8" s="2" t="s">
        <v>7</v>
      </c>
      <c r="E8" s="4"/>
      <c r="F8" s="2" t="s">
        <v>8</v>
      </c>
      <c r="G8" s="18">
        <v>1.1100000000000001</v>
      </c>
      <c r="H8" s="14">
        <v>365</v>
      </c>
      <c r="I8" s="15">
        <f t="shared" si="0"/>
        <v>405.15000000000003</v>
      </c>
    </row>
    <row r="9" spans="1:12" x14ac:dyDescent="0.35">
      <c r="A9" s="3" t="s">
        <v>12</v>
      </c>
      <c r="B9" s="2" t="s">
        <v>14</v>
      </c>
      <c r="C9" s="3" t="s">
        <v>13</v>
      </c>
      <c r="D9" s="2" t="s">
        <v>7</v>
      </c>
      <c r="E9" s="4"/>
      <c r="F9" s="2" t="s">
        <v>8</v>
      </c>
      <c r="G9" s="18">
        <v>0.83</v>
      </c>
      <c r="H9" s="14">
        <v>77</v>
      </c>
      <c r="I9" s="15">
        <f t="shared" si="0"/>
        <v>63.91</v>
      </c>
    </row>
    <row r="10" spans="1:12" x14ac:dyDescent="0.35">
      <c r="A10" s="3" t="s">
        <v>20</v>
      </c>
      <c r="B10" s="2" t="s">
        <v>14</v>
      </c>
      <c r="C10" s="3" t="s">
        <v>13</v>
      </c>
      <c r="D10" s="2" t="s">
        <v>7</v>
      </c>
      <c r="E10" s="4"/>
      <c r="F10" s="2" t="s">
        <v>8</v>
      </c>
      <c r="G10" s="19">
        <v>0.93</v>
      </c>
      <c r="H10" s="14">
        <v>365</v>
      </c>
      <c r="I10" s="15">
        <f t="shared" si="0"/>
        <v>339.45000000000005</v>
      </c>
    </row>
    <row r="11" spans="1:12" x14ac:dyDescent="0.35">
      <c r="A11" s="3" t="s">
        <v>21</v>
      </c>
      <c r="B11" s="2" t="s">
        <v>14</v>
      </c>
      <c r="C11" s="3" t="s">
        <v>13</v>
      </c>
      <c r="D11" s="2" t="s">
        <v>7</v>
      </c>
      <c r="E11" s="4"/>
      <c r="F11" s="2" t="s">
        <v>8</v>
      </c>
      <c r="G11" s="18">
        <v>1.48</v>
      </c>
      <c r="H11" s="14">
        <v>42</v>
      </c>
      <c r="I11" s="15">
        <f t="shared" si="0"/>
        <v>62.16</v>
      </c>
    </row>
    <row r="12" spans="1:12" x14ac:dyDescent="0.35">
      <c r="A12" s="3" t="s">
        <v>22</v>
      </c>
      <c r="B12" s="2" t="s">
        <v>14</v>
      </c>
      <c r="C12" s="3" t="s">
        <v>13</v>
      </c>
      <c r="D12" s="2" t="s">
        <v>7</v>
      </c>
      <c r="E12" s="4"/>
      <c r="F12" s="2" t="s">
        <v>8</v>
      </c>
      <c r="G12" s="18">
        <v>0.63</v>
      </c>
      <c r="H12" s="14">
        <v>50</v>
      </c>
      <c r="I12" s="15">
        <f t="shared" si="0"/>
        <v>31.5</v>
      </c>
    </row>
    <row r="13" spans="1:12" x14ac:dyDescent="0.35">
      <c r="A13" s="3" t="s">
        <v>11</v>
      </c>
      <c r="B13" s="2" t="s">
        <v>14</v>
      </c>
      <c r="C13" s="3" t="s">
        <v>13</v>
      </c>
      <c r="D13" s="2" t="s">
        <v>7</v>
      </c>
      <c r="E13" s="4"/>
      <c r="F13" s="2" t="s">
        <v>8</v>
      </c>
      <c r="G13" s="18">
        <v>0.63</v>
      </c>
      <c r="H13" s="14">
        <v>50</v>
      </c>
      <c r="I13" s="15">
        <f t="shared" si="0"/>
        <v>31.5</v>
      </c>
    </row>
    <row r="14" spans="1:12" x14ac:dyDescent="0.35">
      <c r="A14" s="3" t="s">
        <v>15</v>
      </c>
      <c r="B14" s="2" t="s">
        <v>14</v>
      </c>
      <c r="C14" s="3" t="s">
        <v>13</v>
      </c>
      <c r="D14" s="2" t="s">
        <v>7</v>
      </c>
      <c r="E14" s="4"/>
      <c r="F14" s="2" t="s">
        <v>8</v>
      </c>
      <c r="G14" s="20">
        <f>(G6+G3+G10)/3</f>
        <v>1</v>
      </c>
      <c r="H14" s="14">
        <f>(H6+H3+H10)/3</f>
        <v>365</v>
      </c>
      <c r="I14" s="15">
        <f t="shared" ref="I14" si="1">(I6+I3+I10)/3</f>
        <v>365</v>
      </c>
    </row>
    <row r="15" spans="1:12" x14ac:dyDescent="0.35">
      <c r="A15" s="3" t="s">
        <v>23</v>
      </c>
      <c r="B15" s="2" t="s">
        <v>14</v>
      </c>
      <c r="C15" s="3" t="s">
        <v>13</v>
      </c>
      <c r="D15" s="2" t="s">
        <v>7</v>
      </c>
      <c r="E15" s="4"/>
      <c r="F15" s="2" t="s">
        <v>8</v>
      </c>
      <c r="G15" s="20">
        <f>(G14+G6+G10)/3</f>
        <v>1.1100000000000001</v>
      </c>
      <c r="H15" s="13">
        <f t="shared" ref="H15:H16" si="2">(H7+H4+H11)/3</f>
        <v>214.66666666666666</v>
      </c>
      <c r="I15" s="15">
        <f>H15*G15</f>
        <v>238.28</v>
      </c>
    </row>
    <row r="16" spans="1:12" x14ac:dyDescent="0.35">
      <c r="A16" s="3" t="s">
        <v>24</v>
      </c>
      <c r="B16" s="2" t="s">
        <v>14</v>
      </c>
      <c r="C16" s="3" t="s">
        <v>13</v>
      </c>
      <c r="D16" s="2" t="s">
        <v>7</v>
      </c>
      <c r="E16" s="4"/>
      <c r="F16" s="2" t="s">
        <v>8</v>
      </c>
      <c r="G16" s="20">
        <f>(G4+G8)/3</f>
        <v>0.55666666666666675</v>
      </c>
      <c r="H16" s="13">
        <f t="shared" si="2"/>
        <v>148.33333333333334</v>
      </c>
      <c r="I16" s="15">
        <f>H16*G16</f>
        <v>82.572222222222237</v>
      </c>
    </row>
    <row r="17" spans="1:9" x14ac:dyDescent="0.35">
      <c r="A17" s="3" t="s">
        <v>9</v>
      </c>
      <c r="B17" s="2" t="s">
        <v>14</v>
      </c>
      <c r="C17" s="3" t="s">
        <v>13</v>
      </c>
      <c r="D17" s="2" t="s">
        <v>7</v>
      </c>
      <c r="E17" s="4"/>
      <c r="F17" s="2" t="s">
        <v>8</v>
      </c>
      <c r="G17" s="21">
        <f>(G4+G5+G7+G8+G9+G11+G12+G13)/8</f>
        <v>1.0237499999999999</v>
      </c>
      <c r="H17" s="7">
        <f>(H4+H5+H7+H8+H9+H11+H12+H13)/8</f>
        <v>152</v>
      </c>
      <c r="I17" s="8">
        <f>(I4+I5+I7+I8+I9+I11+I12+I13)/8</f>
        <v>158.75875000000002</v>
      </c>
    </row>
    <row r="18" spans="1:9" x14ac:dyDescent="0.35">
      <c r="A18" s="3" t="s">
        <v>25</v>
      </c>
      <c r="B18" s="2" t="s">
        <v>14</v>
      </c>
      <c r="C18" s="3" t="s">
        <v>13</v>
      </c>
      <c r="D18" s="2" t="s">
        <v>7</v>
      </c>
      <c r="E18" s="4"/>
      <c r="F18" s="2" t="s">
        <v>8</v>
      </c>
      <c r="G18" s="20">
        <f>AVERAGE(G3:G13)</f>
        <v>1.0172727272727276</v>
      </c>
      <c r="H18" s="13">
        <f t="shared" ref="H18:I18" si="3">AVERAGE(H3:H13)</f>
        <v>210.09090909090909</v>
      </c>
      <c r="I18" s="15">
        <f t="shared" si="3"/>
        <v>215.00636363636366</v>
      </c>
    </row>
    <row r="19" spans="1:9" x14ac:dyDescent="0.35">
      <c r="A19" s="3" t="s">
        <v>26</v>
      </c>
      <c r="B19" s="2" t="s">
        <v>14</v>
      </c>
      <c r="C19" s="3" t="s">
        <v>13</v>
      </c>
      <c r="D19" s="2" t="s">
        <v>7</v>
      </c>
      <c r="E19" s="4"/>
      <c r="F19" s="2" t="s">
        <v>8</v>
      </c>
      <c r="G19" s="20">
        <v>1.48</v>
      </c>
      <c r="H19" s="13">
        <f t="shared" ref="H19:I19" si="4">H11</f>
        <v>42</v>
      </c>
      <c r="I19" s="15">
        <f t="shared" si="4"/>
        <v>62.16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Rigelman</dc:creator>
  <cp:lastModifiedBy>Smith, Auston</cp:lastModifiedBy>
  <cp:lastPrinted>2026-01-22T16:46:11Z</cp:lastPrinted>
  <dcterms:created xsi:type="dcterms:W3CDTF">2026-01-05T20:17:51Z</dcterms:created>
  <dcterms:modified xsi:type="dcterms:W3CDTF">2026-01-22T16:49:30Z</dcterms:modified>
</cp:coreProperties>
</file>