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\Documents\Projects\"/>
    </mc:Choice>
  </mc:AlternateContent>
  <bookViews>
    <workbookView xWindow="0" yWindow="0" windowWidth="20490" windowHeight="7755"/>
  </bookViews>
  <sheets>
    <sheet name="All states nitrogen" sheetId="2" r:id="rId1"/>
    <sheet name="All states phosphorus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M13" i="2" s="1"/>
  <c r="N13" i="2" s="1"/>
  <c r="I13" i="2"/>
  <c r="J13" i="2" s="1"/>
  <c r="H13" i="2"/>
  <c r="D13" i="2"/>
  <c r="E13" i="2" s="1"/>
  <c r="F13" i="2" s="1"/>
  <c r="B13" i="2"/>
  <c r="L12" i="2"/>
  <c r="M12" i="2" s="1"/>
  <c r="N12" i="2" s="1"/>
  <c r="H12" i="2"/>
  <c r="I12" i="2" s="1"/>
  <c r="J12" i="2" s="1"/>
  <c r="D12" i="2"/>
  <c r="E12" i="2" s="1"/>
  <c r="F12" i="2" s="1"/>
  <c r="B12" i="2"/>
  <c r="L11" i="2"/>
  <c r="M11" i="2" s="1"/>
  <c r="N11" i="2" s="1"/>
  <c r="I11" i="2"/>
  <c r="J11" i="2" s="1"/>
  <c r="H11" i="2"/>
  <c r="D11" i="2"/>
  <c r="E11" i="2" s="1"/>
  <c r="F11" i="2" s="1"/>
  <c r="B11" i="2"/>
  <c r="L10" i="2"/>
  <c r="M10" i="2" s="1"/>
  <c r="N10" i="2" s="1"/>
  <c r="H10" i="2"/>
  <c r="I10" i="2" s="1"/>
  <c r="J10" i="2" s="1"/>
  <c r="D10" i="2"/>
  <c r="E10" i="2" s="1"/>
  <c r="F10" i="2" s="1"/>
  <c r="B10" i="2"/>
  <c r="L9" i="2"/>
  <c r="M9" i="2" s="1"/>
  <c r="N9" i="2" s="1"/>
  <c r="I9" i="2"/>
  <c r="J9" i="2" s="1"/>
  <c r="H9" i="2"/>
  <c r="D9" i="2"/>
  <c r="E9" i="2" s="1"/>
  <c r="F9" i="2" s="1"/>
  <c r="B9" i="2"/>
  <c r="L8" i="2"/>
  <c r="M8" i="2" s="1"/>
  <c r="N8" i="2" s="1"/>
  <c r="H8" i="2"/>
  <c r="I8" i="2" s="1"/>
  <c r="J8" i="2" s="1"/>
  <c r="D8" i="2"/>
  <c r="E8" i="2" s="1"/>
  <c r="F8" i="2" s="1"/>
  <c r="B8" i="2"/>
  <c r="L7" i="2"/>
  <c r="M7" i="2" s="1"/>
  <c r="N7" i="2" s="1"/>
  <c r="I7" i="2"/>
  <c r="J7" i="2" s="1"/>
  <c r="H7" i="2"/>
  <c r="D7" i="2"/>
  <c r="D5" i="2" s="1"/>
  <c r="E5" i="2" s="1"/>
  <c r="F5" i="2" s="1"/>
  <c r="B7" i="2"/>
  <c r="L5" i="2"/>
  <c r="M5" i="2" s="1"/>
  <c r="N5" i="2" s="1"/>
  <c r="H5" i="2"/>
  <c r="I5" i="2" s="1"/>
  <c r="J5" i="2" s="1"/>
  <c r="B5" i="2"/>
  <c r="L13" i="1"/>
  <c r="H13" i="1"/>
  <c r="I13" i="1" s="1"/>
  <c r="J13" i="1" s="1"/>
  <c r="D13" i="1"/>
  <c r="E13" i="1" s="1"/>
  <c r="F13" i="1" s="1"/>
  <c r="B13" i="1"/>
  <c r="M13" i="1" s="1"/>
  <c r="N13" i="1" s="1"/>
  <c r="L12" i="1"/>
  <c r="M12" i="1" s="1"/>
  <c r="N12" i="1" s="1"/>
  <c r="H12" i="1"/>
  <c r="I12" i="1" s="1"/>
  <c r="J12" i="1" s="1"/>
  <c r="E12" i="1"/>
  <c r="F12" i="1" s="1"/>
  <c r="D12" i="1"/>
  <c r="B12" i="1"/>
  <c r="L11" i="1"/>
  <c r="H11" i="1"/>
  <c r="I11" i="1" s="1"/>
  <c r="J11" i="1" s="1"/>
  <c r="D11" i="1"/>
  <c r="E11" i="1" s="1"/>
  <c r="F11" i="1" s="1"/>
  <c r="B11" i="1"/>
  <c r="M11" i="1" s="1"/>
  <c r="N11" i="1" s="1"/>
  <c r="L10" i="1"/>
  <c r="M10" i="1" s="1"/>
  <c r="N10" i="1" s="1"/>
  <c r="H10" i="1"/>
  <c r="I10" i="1" s="1"/>
  <c r="J10" i="1" s="1"/>
  <c r="E10" i="1"/>
  <c r="F10" i="1" s="1"/>
  <c r="D10" i="1"/>
  <c r="B10" i="1"/>
  <c r="L9" i="1"/>
  <c r="H9" i="1"/>
  <c r="I9" i="1" s="1"/>
  <c r="J9" i="1" s="1"/>
  <c r="D9" i="1"/>
  <c r="E9" i="1" s="1"/>
  <c r="F9" i="1" s="1"/>
  <c r="B9" i="1"/>
  <c r="M9" i="1" s="1"/>
  <c r="N9" i="1" s="1"/>
  <c r="L8" i="1"/>
  <c r="M8" i="1" s="1"/>
  <c r="N8" i="1" s="1"/>
  <c r="H8" i="1"/>
  <c r="I8" i="1" s="1"/>
  <c r="J8" i="1" s="1"/>
  <c r="E8" i="1"/>
  <c r="F8" i="1" s="1"/>
  <c r="D8" i="1"/>
  <c r="B8" i="1"/>
  <c r="L7" i="1"/>
  <c r="H7" i="1"/>
  <c r="I7" i="1" s="1"/>
  <c r="J7" i="1" s="1"/>
  <c r="D7" i="1"/>
  <c r="D5" i="1" s="1"/>
  <c r="E5" i="1" s="1"/>
  <c r="F5" i="1" s="1"/>
  <c r="B7" i="1"/>
  <c r="B5" i="1" s="1"/>
  <c r="L5" i="1"/>
  <c r="M5" i="1" s="1"/>
  <c r="N5" i="1" s="1"/>
  <c r="E7" i="2" l="1"/>
  <c r="F7" i="2" s="1"/>
  <c r="M7" i="1"/>
  <c r="N7" i="1" s="1"/>
  <c r="H5" i="1"/>
  <c r="I5" i="1" s="1"/>
  <c r="J5" i="1" s="1"/>
  <c r="E7" i="1"/>
  <c r="F7" i="1" s="1"/>
</calcChain>
</file>

<file path=xl/sharedStrings.xml><?xml version="1.0" encoding="utf-8"?>
<sst xmlns="http://schemas.openxmlformats.org/spreadsheetml/2006/main" count="48" uniqueCount="18">
  <si>
    <t>All States - Phosphorus</t>
  </si>
  <si>
    <t>No policy</t>
  </si>
  <si>
    <t>Forest Conservation</t>
  </si>
  <si>
    <t>Growth Management</t>
  </si>
  <si>
    <t>Agricultural Conservation</t>
  </si>
  <si>
    <t>Load</t>
  </si>
  <si>
    <t>Abs chg</t>
  </si>
  <si>
    <t>Pct chg</t>
  </si>
  <si>
    <t>Total (CBWS)</t>
  </si>
  <si>
    <t>DC</t>
  </si>
  <si>
    <t>Deleware</t>
  </si>
  <si>
    <t>Maryland</t>
  </si>
  <si>
    <t>New York</t>
  </si>
  <si>
    <t>Pennsylvania</t>
  </si>
  <si>
    <t>Virginia</t>
  </si>
  <si>
    <t>West Virginia</t>
  </si>
  <si>
    <t>All States - Nitrogen</t>
  </si>
  <si>
    <t>Comparison using 2017 Progress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</si>
</sst>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8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164" fontId="3" fillId="0" borderId="0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ProgressV7on2025CZ%20-%20Summary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tates nitrogen"/>
      <sheetName val="All states phosphorus"/>
      <sheetName val="DE"/>
      <sheetName val="MD"/>
      <sheetName val="NY"/>
      <sheetName val="PA"/>
      <sheetName val="VA"/>
      <sheetName val="WV"/>
      <sheetName val="Raw data"/>
    </sheetNames>
    <sheetDataSet>
      <sheetData sheetId="0"/>
      <sheetData sheetId="1"/>
      <sheetData sheetId="2">
        <row r="5">
          <cell r="C5">
            <v>7118562</v>
          </cell>
          <cell r="E5">
            <v>7118384.9000000004</v>
          </cell>
          <cell r="I5">
            <v>7092227</v>
          </cell>
          <cell r="M5">
            <v>7147813.9000000004</v>
          </cell>
        </row>
        <row r="12">
          <cell r="C12">
            <v>127073.60000000001</v>
          </cell>
          <cell r="E12">
            <v>127015.4</v>
          </cell>
          <cell r="I12">
            <v>126862</v>
          </cell>
          <cell r="M12">
            <v>125609.7</v>
          </cell>
        </row>
      </sheetData>
      <sheetData sheetId="3">
        <row r="5">
          <cell r="C5">
            <v>55188750.000000007</v>
          </cell>
          <cell r="E5">
            <v>55128178.400000006</v>
          </cell>
          <cell r="I5">
            <v>55032765.900000006</v>
          </cell>
          <cell r="M5">
            <v>55321060.599999987</v>
          </cell>
        </row>
        <row r="33">
          <cell r="C33">
            <v>3639791.1999999993</v>
          </cell>
          <cell r="E33">
            <v>3639217.2999999993</v>
          </cell>
          <cell r="I33">
            <v>3636579.5999999992</v>
          </cell>
          <cell r="M33">
            <v>3640904.2999999993</v>
          </cell>
        </row>
      </sheetData>
      <sheetData sheetId="4">
        <row r="5">
          <cell r="C5">
            <v>14006890.1</v>
          </cell>
          <cell r="E5">
            <v>14006523.299999997</v>
          </cell>
          <cell r="I5">
            <v>14006616.199999999</v>
          </cell>
          <cell r="M5">
            <v>14007725.699999997</v>
          </cell>
        </row>
        <row r="28">
          <cell r="C28">
            <v>631564.99999999977</v>
          </cell>
          <cell r="E28">
            <v>631566.39999999979</v>
          </cell>
          <cell r="I28">
            <v>631560.89999999991</v>
          </cell>
          <cell r="M28">
            <v>631498.99999999988</v>
          </cell>
        </row>
      </sheetData>
      <sheetData sheetId="5">
        <row r="5">
          <cell r="C5">
            <v>108831074.89999999</v>
          </cell>
          <cell r="E5">
            <v>108754852.90000002</v>
          </cell>
          <cell r="I5">
            <v>108694445.90000004</v>
          </cell>
          <cell r="M5">
            <v>109143853.40000001</v>
          </cell>
        </row>
        <row r="52">
          <cell r="C52">
            <v>3880774.4000000004</v>
          </cell>
          <cell r="E52">
            <v>3880373.0999999996</v>
          </cell>
          <cell r="I52">
            <v>3878632.8000000003</v>
          </cell>
          <cell r="M52">
            <v>3882383.3000000003</v>
          </cell>
        </row>
      </sheetData>
      <sheetData sheetId="6">
        <row r="5">
          <cell r="C5">
            <v>59468593.800000012</v>
          </cell>
          <cell r="E5">
            <v>59338951.500000015</v>
          </cell>
          <cell r="I5">
            <v>59097243.000000015</v>
          </cell>
          <cell r="M5">
            <v>59486592.100000016</v>
          </cell>
        </row>
        <row r="105">
          <cell r="C105">
            <v>6265898.6999999993</v>
          </cell>
          <cell r="E105">
            <v>6259240.0999999996</v>
          </cell>
          <cell r="I105">
            <v>6244293.5</v>
          </cell>
          <cell r="M105">
            <v>6249168.1000000024</v>
          </cell>
        </row>
      </sheetData>
      <sheetData sheetId="7">
        <row r="5">
          <cell r="C5">
            <v>8221001.2000000002</v>
          </cell>
          <cell r="E5">
            <v>8234685.7000000002</v>
          </cell>
          <cell r="I5">
            <v>8215072.3999999994</v>
          </cell>
          <cell r="M5">
            <v>8240872.5999999996</v>
          </cell>
        </row>
        <row r="20">
          <cell r="C20">
            <v>482609.30000000005</v>
          </cell>
          <cell r="E20">
            <v>482603.89999999997</v>
          </cell>
          <cell r="I20">
            <v>481969.3</v>
          </cell>
          <cell r="M20">
            <v>481712.8</v>
          </cell>
        </row>
      </sheetData>
      <sheetData sheetId="8">
        <row r="187">
          <cell r="D187">
            <v>1560351.2</v>
          </cell>
          <cell r="E187">
            <v>77547.5</v>
          </cell>
          <cell r="G187">
            <v>1560218.8</v>
          </cell>
          <cell r="H187">
            <v>77530.100000000006</v>
          </cell>
          <cell r="J187">
            <v>1560263.6</v>
          </cell>
          <cell r="K187">
            <v>77536.3</v>
          </cell>
          <cell r="M187">
            <v>1560324</v>
          </cell>
          <cell r="N187">
            <v>77544.3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A2" sqref="A2"/>
    </sheetView>
  </sheetViews>
  <sheetFormatPr defaultRowHeight="12" x14ac:dyDescent="0.2"/>
  <cols>
    <col min="1" max="1" width="40.83203125" style="2" customWidth="1"/>
    <col min="2" max="2" width="11.83203125" style="2" customWidth="1"/>
    <col min="3" max="3" width="3.83203125" style="2" customWidth="1"/>
    <col min="4" max="6" width="11.83203125" style="2" customWidth="1"/>
    <col min="7" max="7" width="3.83203125" style="2" customWidth="1"/>
    <col min="8" max="10" width="11.83203125" style="2" customWidth="1"/>
    <col min="11" max="11" width="3.83203125" style="2" customWidth="1"/>
    <col min="12" max="14" width="11.83203125" style="2" customWidth="1"/>
    <col min="15" max="16384" width="9.33203125" style="2"/>
  </cols>
  <sheetData>
    <row r="1" spans="1:14" x14ac:dyDescent="0.2">
      <c r="A1" s="1" t="s">
        <v>16</v>
      </c>
    </row>
    <row r="2" spans="1:14" x14ac:dyDescent="0.2">
      <c r="A2" s="2" t="s">
        <v>17</v>
      </c>
    </row>
    <row r="3" spans="1:14" x14ac:dyDescent="0.2">
      <c r="B3" s="2" t="s">
        <v>1</v>
      </c>
      <c r="D3" s="3" t="s">
        <v>2</v>
      </c>
      <c r="E3" s="3"/>
      <c r="F3" s="3"/>
      <c r="H3" s="3" t="s">
        <v>3</v>
      </c>
      <c r="I3" s="3"/>
      <c r="J3" s="3"/>
      <c r="L3" s="3" t="s">
        <v>4</v>
      </c>
      <c r="M3" s="3"/>
      <c r="N3" s="3"/>
    </row>
    <row r="4" spans="1:14" x14ac:dyDescent="0.2">
      <c r="A4" s="4"/>
      <c r="B4" s="4" t="s">
        <v>5</v>
      </c>
      <c r="C4" s="4"/>
      <c r="D4" s="5" t="s">
        <v>5</v>
      </c>
      <c r="E4" s="5" t="s">
        <v>6</v>
      </c>
      <c r="F4" s="5" t="s">
        <v>7</v>
      </c>
      <c r="G4" s="4"/>
      <c r="H4" s="5" t="s">
        <v>5</v>
      </c>
      <c r="I4" s="5" t="s">
        <v>6</v>
      </c>
      <c r="J4" s="5" t="s">
        <v>7</v>
      </c>
      <c r="K4" s="4"/>
      <c r="L4" s="5" t="s">
        <v>5</v>
      </c>
      <c r="M4" s="5" t="s">
        <v>6</v>
      </c>
      <c r="N4" s="5" t="s">
        <v>7</v>
      </c>
    </row>
    <row r="5" spans="1:14" x14ac:dyDescent="0.2">
      <c r="A5" s="2" t="s">
        <v>8</v>
      </c>
      <c r="B5" s="6">
        <f>SUM(B7:B13)</f>
        <v>254395223.19999999</v>
      </c>
      <c r="D5" s="6">
        <f>SUM(D7:D13)</f>
        <v>254141795.5</v>
      </c>
      <c r="E5" s="6">
        <f>D5-$B5</f>
        <v>-253427.69999998808</v>
      </c>
      <c r="F5" s="7">
        <f t="shared" ref="F5:F8" si="0">E5/$B5</f>
        <v>-9.9619677135505316E-4</v>
      </c>
      <c r="H5" s="6">
        <f>SUM(H7:H13)</f>
        <v>253698634.00000003</v>
      </c>
      <c r="I5" s="6">
        <f>H5-$B5</f>
        <v>-696589.19999995828</v>
      </c>
      <c r="J5" s="7">
        <f t="shared" ref="J5" si="1">I5/$B5</f>
        <v>-2.7382165090903258E-3</v>
      </c>
      <c r="L5" s="6">
        <f>SUM(L7:L13)</f>
        <v>254908242.30000001</v>
      </c>
      <c r="M5" s="6">
        <f>L5-$B5</f>
        <v>513019.10000002384</v>
      </c>
      <c r="N5" s="7">
        <f t="shared" ref="N5" si="2">M5/$B5</f>
        <v>2.0166223781517287E-3</v>
      </c>
    </row>
    <row r="7" spans="1:14" x14ac:dyDescent="0.2">
      <c r="A7" s="2" t="s">
        <v>9</v>
      </c>
      <c r="B7" s="6">
        <f>'[1]Raw data'!D187</f>
        <v>1560351.2</v>
      </c>
      <c r="C7" s="6"/>
      <c r="D7" s="6">
        <f>'[1]Raw data'!G187</f>
        <v>1560218.8</v>
      </c>
      <c r="E7" s="6">
        <f>D7-$B7</f>
        <v>-132.39999999990687</v>
      </c>
      <c r="F7" s="7">
        <f t="shared" si="0"/>
        <v>-8.4852692137453979E-5</v>
      </c>
      <c r="H7" s="6">
        <f>'[1]Raw data'!J187</f>
        <v>1560263.6</v>
      </c>
      <c r="I7" s="6">
        <f>H7-$B7</f>
        <v>-87.599999999860302</v>
      </c>
      <c r="J7" s="7">
        <f t="shared" ref="J7:J8" si="3">I7/$B7</f>
        <v>-5.6141207184549414E-5</v>
      </c>
      <c r="L7" s="6">
        <f>'[1]Raw data'!M187</f>
        <v>1560324</v>
      </c>
      <c r="M7" s="6">
        <f>L7-$B7</f>
        <v>-27.199999999953434</v>
      </c>
      <c r="N7" s="7">
        <f t="shared" ref="N7:N8" si="4">M7/$B7</f>
        <v>-1.7431973007072662E-5</v>
      </c>
    </row>
    <row r="8" spans="1:14" x14ac:dyDescent="0.2">
      <c r="A8" s="2" t="s">
        <v>10</v>
      </c>
      <c r="B8" s="6">
        <f>[1]DE!C5</f>
        <v>7118562</v>
      </c>
      <c r="D8" s="6">
        <f>[1]DE!E5</f>
        <v>7118384.9000000004</v>
      </c>
      <c r="E8" s="6">
        <f t="shared" ref="E8:E13" si="5">D8-$B8</f>
        <v>-177.09999999962747</v>
      </c>
      <c r="F8" s="7">
        <f t="shared" si="0"/>
        <v>-2.4878620148230424E-5</v>
      </c>
      <c r="H8" s="6">
        <f>[1]DE!I5</f>
        <v>7092227</v>
      </c>
      <c r="I8" s="6">
        <f t="shared" ref="I8:I13" si="6">H8-$B8</f>
        <v>-26335</v>
      </c>
      <c r="J8" s="7">
        <f t="shared" si="3"/>
        <v>-3.6994831259459424E-3</v>
      </c>
      <c r="L8" s="6">
        <f>[1]DE!M5</f>
        <v>7147813.9000000004</v>
      </c>
      <c r="M8" s="6">
        <f t="shared" ref="M8:M13" si="7">L8-$B8</f>
        <v>29251.900000000373</v>
      </c>
      <c r="N8" s="7">
        <f t="shared" si="4"/>
        <v>4.1092428498902406E-3</v>
      </c>
    </row>
    <row r="9" spans="1:14" x14ac:dyDescent="0.2">
      <c r="A9" s="2" t="s">
        <v>11</v>
      </c>
      <c r="B9" s="6">
        <f>[1]MD!C5</f>
        <v>55188750.000000007</v>
      </c>
      <c r="C9" s="6"/>
      <c r="D9" s="6">
        <f>[1]MD!E5</f>
        <v>55128178.400000006</v>
      </c>
      <c r="E9" s="6">
        <f t="shared" si="5"/>
        <v>-60571.60000000149</v>
      </c>
      <c r="F9" s="7">
        <f>E9/$B9</f>
        <v>-1.0975352766642021E-3</v>
      </c>
      <c r="H9" s="6">
        <f>[1]MD!I5</f>
        <v>55032765.900000006</v>
      </c>
      <c r="I9" s="6">
        <f t="shared" si="6"/>
        <v>-155984.10000000149</v>
      </c>
      <c r="J9" s="7">
        <f>I9/$B9</f>
        <v>-2.8263749405449748E-3</v>
      </c>
      <c r="L9" s="6">
        <f>[1]MD!M5</f>
        <v>55321060.599999987</v>
      </c>
      <c r="M9" s="6">
        <f t="shared" si="7"/>
        <v>132310.59999997914</v>
      </c>
      <c r="N9" s="7">
        <f>M9/$B9</f>
        <v>2.3974197639913771E-3</v>
      </c>
    </row>
    <row r="10" spans="1:14" x14ac:dyDescent="0.2">
      <c r="A10" s="2" t="s">
        <v>12</v>
      </c>
      <c r="B10" s="6">
        <f>[1]NY!C5</f>
        <v>14006890.1</v>
      </c>
      <c r="C10" s="6"/>
      <c r="D10" s="6">
        <f>[1]NY!E5</f>
        <v>14006523.299999997</v>
      </c>
      <c r="E10" s="6">
        <f t="shared" si="5"/>
        <v>-366.8000000026077</v>
      </c>
      <c r="F10" s="7">
        <f t="shared" ref="F10:F13" si="8">E10/$B10</f>
        <v>-2.6187112013009062E-5</v>
      </c>
      <c r="H10" s="6">
        <f>[1]NY!I5</f>
        <v>14006616.199999999</v>
      </c>
      <c r="I10" s="6">
        <f t="shared" si="6"/>
        <v>-273.90000000037253</v>
      </c>
      <c r="J10" s="7">
        <f t="shared" ref="J10:J13" si="9">I10/$B10</f>
        <v>-1.9554661887464409E-5</v>
      </c>
      <c r="L10" s="6">
        <f>[1]NY!M5</f>
        <v>14007725.699999997</v>
      </c>
      <c r="M10" s="6">
        <f t="shared" si="7"/>
        <v>835.59999999776483</v>
      </c>
      <c r="N10" s="7">
        <f t="shared" ref="N10:N13" si="10">M10/$B10</f>
        <v>5.9656354410731393E-5</v>
      </c>
    </row>
    <row r="11" spans="1:14" x14ac:dyDescent="0.2">
      <c r="A11" s="2" t="s">
        <v>13</v>
      </c>
      <c r="B11" s="6">
        <f>[1]PA!C5</f>
        <v>108831074.89999999</v>
      </c>
      <c r="C11" s="6"/>
      <c r="D11" s="6">
        <f>[1]PA!E5</f>
        <v>108754852.90000002</v>
      </c>
      <c r="E11" s="6">
        <f t="shared" si="5"/>
        <v>-76221.999999970198</v>
      </c>
      <c r="F11" s="7">
        <f t="shared" si="8"/>
        <v>-7.0036981689289746E-4</v>
      </c>
      <c r="H11" s="6">
        <f>[1]PA!I5</f>
        <v>108694445.90000004</v>
      </c>
      <c r="I11" s="6">
        <f t="shared" si="6"/>
        <v>-136628.9999999553</v>
      </c>
      <c r="J11" s="7">
        <f t="shared" si="9"/>
        <v>-1.2554226825885674E-3</v>
      </c>
      <c r="L11" s="6">
        <f>[1]PA!M5</f>
        <v>109143853.40000001</v>
      </c>
      <c r="M11" s="6">
        <f t="shared" si="7"/>
        <v>312778.5000000149</v>
      </c>
      <c r="N11" s="7">
        <f t="shared" si="10"/>
        <v>2.8739815377860881E-3</v>
      </c>
    </row>
    <row r="12" spans="1:14" x14ac:dyDescent="0.2">
      <c r="A12" s="2" t="s">
        <v>14</v>
      </c>
      <c r="B12" s="6">
        <f>[1]VA!C5</f>
        <v>59468593.800000012</v>
      </c>
      <c r="C12" s="6"/>
      <c r="D12" s="6">
        <f>[1]VA!E5</f>
        <v>59338951.500000015</v>
      </c>
      <c r="E12" s="6">
        <f t="shared" si="5"/>
        <v>-129642.29999999702</v>
      </c>
      <c r="F12" s="7">
        <f t="shared" si="8"/>
        <v>-2.1800128726096931E-3</v>
      </c>
      <c r="H12" s="6">
        <f>[1]VA!I5</f>
        <v>59097243.000000015</v>
      </c>
      <c r="I12" s="6">
        <f t="shared" si="6"/>
        <v>-371350.79999999702</v>
      </c>
      <c r="J12" s="7">
        <f t="shared" si="9"/>
        <v>-6.2444859760581216E-3</v>
      </c>
      <c r="L12" s="6">
        <f>[1]VA!M5</f>
        <v>59486592.100000016</v>
      </c>
      <c r="M12" s="6">
        <f t="shared" si="7"/>
        <v>17998.30000000447</v>
      </c>
      <c r="N12" s="7">
        <f t="shared" si="10"/>
        <v>3.0265218748125951E-4</v>
      </c>
    </row>
    <row r="13" spans="1:14" x14ac:dyDescent="0.2">
      <c r="A13" s="2" t="s">
        <v>15</v>
      </c>
      <c r="B13" s="6">
        <f>[1]WV!C5</f>
        <v>8221001.2000000002</v>
      </c>
      <c r="D13" s="6">
        <f>[1]WV!E5</f>
        <v>8234685.7000000002</v>
      </c>
      <c r="E13" s="6">
        <f t="shared" si="5"/>
        <v>13684.5</v>
      </c>
      <c r="F13" s="7">
        <f t="shared" si="8"/>
        <v>1.664578275453846E-3</v>
      </c>
      <c r="H13" s="6">
        <f>[1]WV!I5</f>
        <v>8215072.3999999994</v>
      </c>
      <c r="I13" s="6">
        <f t="shared" si="6"/>
        <v>-5928.8000000007451</v>
      </c>
      <c r="J13" s="7">
        <f t="shared" si="9"/>
        <v>-7.2117736705849702E-4</v>
      </c>
      <c r="L13" s="6">
        <f>[1]WV!M5</f>
        <v>8240872.5999999996</v>
      </c>
      <c r="M13" s="6">
        <f t="shared" si="7"/>
        <v>19871.399999999441</v>
      </c>
      <c r="N13" s="7">
        <f t="shared" si="10"/>
        <v>2.4171508453251947E-3</v>
      </c>
    </row>
  </sheetData>
  <mergeCells count="3">
    <mergeCell ref="D3:F3"/>
    <mergeCell ref="H3:J3"/>
    <mergeCell ref="L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2" sqref="A2"/>
    </sheetView>
  </sheetViews>
  <sheetFormatPr defaultRowHeight="12" x14ac:dyDescent="0.2"/>
  <cols>
    <col min="1" max="1" width="40.83203125" style="2" customWidth="1"/>
    <col min="2" max="2" width="11.83203125" style="2" customWidth="1"/>
    <col min="3" max="3" width="3.83203125" style="2" customWidth="1"/>
    <col min="4" max="6" width="11.83203125" style="2" customWidth="1"/>
    <col min="7" max="7" width="3.83203125" style="2" customWidth="1"/>
    <col min="8" max="10" width="11.83203125" style="2" customWidth="1"/>
    <col min="11" max="11" width="3.83203125" style="2" customWidth="1"/>
    <col min="12" max="14" width="11.83203125" style="2" customWidth="1"/>
    <col min="15" max="16384" width="9.33203125" style="2"/>
  </cols>
  <sheetData>
    <row r="1" spans="1:14" x14ac:dyDescent="0.2">
      <c r="A1" s="1" t="s">
        <v>0</v>
      </c>
    </row>
    <row r="2" spans="1:14" x14ac:dyDescent="0.2">
      <c r="A2" s="2" t="s">
        <v>17</v>
      </c>
    </row>
    <row r="3" spans="1:14" x14ac:dyDescent="0.2">
      <c r="B3" s="2" t="s">
        <v>1</v>
      </c>
      <c r="D3" s="3" t="s">
        <v>2</v>
      </c>
      <c r="E3" s="3"/>
      <c r="F3" s="3"/>
      <c r="H3" s="3" t="s">
        <v>3</v>
      </c>
      <c r="I3" s="3"/>
      <c r="J3" s="3"/>
      <c r="L3" s="3" t="s">
        <v>4</v>
      </c>
      <c r="M3" s="3"/>
      <c r="N3" s="3"/>
    </row>
    <row r="4" spans="1:14" x14ac:dyDescent="0.2">
      <c r="A4" s="4"/>
      <c r="B4" s="4" t="s">
        <v>5</v>
      </c>
      <c r="C4" s="4"/>
      <c r="D4" s="5" t="s">
        <v>5</v>
      </c>
      <c r="E4" s="5" t="s">
        <v>6</v>
      </c>
      <c r="F4" s="5" t="s">
        <v>7</v>
      </c>
      <c r="G4" s="4"/>
      <c r="H4" s="5" t="s">
        <v>5</v>
      </c>
      <c r="I4" s="5" t="s">
        <v>6</v>
      </c>
      <c r="J4" s="5" t="s">
        <v>7</v>
      </c>
      <c r="K4" s="4"/>
      <c r="L4" s="5" t="s">
        <v>5</v>
      </c>
      <c r="M4" s="5" t="s">
        <v>6</v>
      </c>
      <c r="N4" s="5" t="s">
        <v>7</v>
      </c>
    </row>
    <row r="5" spans="1:14" x14ac:dyDescent="0.2">
      <c r="A5" s="2" t="s">
        <v>8</v>
      </c>
      <c r="B5" s="6">
        <f>SUM(B7:B13)</f>
        <v>15105259.699999999</v>
      </c>
      <c r="D5" s="6">
        <f>SUM(D7:D13)</f>
        <v>15097546.299999999</v>
      </c>
      <c r="E5" s="6">
        <f>D5-$B5</f>
        <v>-7713.4000000003725</v>
      </c>
      <c r="F5" s="7">
        <f t="shared" ref="F5:F8" si="0">E5/$B5</f>
        <v>-5.1064332247133574E-4</v>
      </c>
      <c r="H5" s="6">
        <f>SUM(H7:H13)</f>
        <v>15077434.4</v>
      </c>
      <c r="I5" s="6">
        <f>H5-$B5</f>
        <v>-27825.299999998882</v>
      </c>
      <c r="J5" s="7">
        <f t="shared" ref="J5" si="1">I5/$B5</f>
        <v>-1.8420934530505877E-3</v>
      </c>
      <c r="L5" s="6">
        <f>SUM(L7:L13)</f>
        <v>15088821.500000004</v>
      </c>
      <c r="M5" s="6">
        <f>L5-$B5</f>
        <v>-16438.19999999553</v>
      </c>
      <c r="N5" s="7">
        <f t="shared" ref="N5" si="2">M5/$B5</f>
        <v>-1.088243454695157E-3</v>
      </c>
    </row>
    <row r="7" spans="1:14" x14ac:dyDescent="0.2">
      <c r="A7" s="2" t="s">
        <v>9</v>
      </c>
      <c r="B7" s="6">
        <f>'[1]Raw data'!E187</f>
        <v>77547.5</v>
      </c>
      <c r="C7" s="6"/>
      <c r="D7" s="6">
        <f>'[1]Raw data'!H187</f>
        <v>77530.100000000006</v>
      </c>
      <c r="E7" s="6">
        <f>D7-$B7</f>
        <v>-17.399999999994179</v>
      </c>
      <c r="F7" s="7">
        <f t="shared" si="0"/>
        <v>-2.2437860666035887E-4</v>
      </c>
      <c r="H7" s="6">
        <f>'[1]Raw data'!K187</f>
        <v>77536.3</v>
      </c>
      <c r="I7" s="6">
        <f>H7-$B7</f>
        <v>-11.19999999999709</v>
      </c>
      <c r="J7" s="7">
        <f t="shared" ref="J7:J8" si="3">I7/$B7</f>
        <v>-1.4442760888483947E-4</v>
      </c>
      <c r="L7" s="6">
        <f>'[1]Raw data'!N187</f>
        <v>77544.3</v>
      </c>
      <c r="M7" s="6">
        <f>L7-$B7</f>
        <v>-3.1999999999970896</v>
      </c>
      <c r="N7" s="7">
        <f t="shared" ref="N7:N8" si="4">M7/$B7</f>
        <v>-4.126503110992733E-5</v>
      </c>
    </row>
    <row r="8" spans="1:14" x14ac:dyDescent="0.2">
      <c r="A8" s="2" t="s">
        <v>10</v>
      </c>
      <c r="B8" s="6">
        <f>[1]DE!C12</f>
        <v>127073.60000000001</v>
      </c>
      <c r="D8" s="6">
        <f>[1]DE!E12</f>
        <v>127015.4</v>
      </c>
      <c r="E8" s="6">
        <f t="shared" ref="E8:E13" si="5">D8-$B8</f>
        <v>-58.200000000011642</v>
      </c>
      <c r="F8" s="7">
        <f t="shared" si="0"/>
        <v>-4.5800229158544058E-4</v>
      </c>
      <c r="H8" s="6">
        <f>[1]DE!I12</f>
        <v>126862</v>
      </c>
      <c r="I8" s="6">
        <f t="shared" ref="I8:I13" si="6">H8-$B8</f>
        <v>-211.60000000000582</v>
      </c>
      <c r="J8" s="7">
        <f t="shared" si="3"/>
        <v>-1.66517671648561E-3</v>
      </c>
      <c r="L8" s="6">
        <f>[1]DE!M12</f>
        <v>125609.7</v>
      </c>
      <c r="M8" s="6">
        <f t="shared" ref="M8:M13" si="7">L8-$B8</f>
        <v>-1463.9000000000087</v>
      </c>
      <c r="N8" s="7">
        <f t="shared" si="4"/>
        <v>-1.1520095440752514E-2</v>
      </c>
    </row>
    <row r="9" spans="1:14" x14ac:dyDescent="0.2">
      <c r="A9" s="2" t="s">
        <v>11</v>
      </c>
      <c r="B9" s="6">
        <f>[1]MD!C33</f>
        <v>3639791.1999999993</v>
      </c>
      <c r="C9" s="6"/>
      <c r="D9" s="6">
        <f>[1]MD!E33</f>
        <v>3639217.2999999993</v>
      </c>
      <c r="E9" s="6">
        <f t="shared" si="5"/>
        <v>-573.89999999990687</v>
      </c>
      <c r="F9" s="7">
        <f>E9/$B9</f>
        <v>-1.5767387975439552E-4</v>
      </c>
      <c r="H9" s="6">
        <f>[1]MD!I33</f>
        <v>3636579.5999999992</v>
      </c>
      <c r="I9" s="6">
        <f t="shared" si="6"/>
        <v>-3211.6000000000931</v>
      </c>
      <c r="J9" s="7">
        <f>I9/$B9</f>
        <v>-8.8235830670728964E-4</v>
      </c>
      <c r="L9" s="6">
        <f>[1]MD!M33</f>
        <v>3640904.2999999993</v>
      </c>
      <c r="M9" s="6">
        <f t="shared" si="7"/>
        <v>1113.1000000000931</v>
      </c>
      <c r="N9" s="7">
        <f>M9/$B9</f>
        <v>3.0581424560840011E-4</v>
      </c>
    </row>
    <row r="10" spans="1:14" x14ac:dyDescent="0.2">
      <c r="A10" s="2" t="s">
        <v>12</v>
      </c>
      <c r="B10" s="6">
        <f>[1]NY!C28</f>
        <v>631564.99999999977</v>
      </c>
      <c r="C10" s="6"/>
      <c r="D10" s="6">
        <f>[1]NY!E28</f>
        <v>631566.39999999979</v>
      </c>
      <c r="E10" s="6">
        <f t="shared" si="5"/>
        <v>1.4000000000232831</v>
      </c>
      <c r="F10" s="7">
        <f t="shared" ref="F10:F13" si="8">E10/$B10</f>
        <v>2.2167156191734557E-6</v>
      </c>
      <c r="H10" s="6">
        <f>[1]NY!I28</f>
        <v>631560.89999999991</v>
      </c>
      <c r="I10" s="6">
        <f t="shared" si="6"/>
        <v>-4.0999999998603016</v>
      </c>
      <c r="J10" s="7">
        <f t="shared" ref="J10:J13" si="9">I10/$B10</f>
        <v>-6.4918100272502486E-6</v>
      </c>
      <c r="L10" s="6">
        <f>[1]NY!M28</f>
        <v>631498.99999999988</v>
      </c>
      <c r="M10" s="6">
        <f t="shared" si="7"/>
        <v>-65.999999999883585</v>
      </c>
      <c r="N10" s="7">
        <f t="shared" ref="N10:N13" si="10">M10/$B10</f>
        <v>-1.0450230775911206E-4</v>
      </c>
    </row>
    <row r="11" spans="1:14" x14ac:dyDescent="0.2">
      <c r="A11" s="2" t="s">
        <v>13</v>
      </c>
      <c r="B11" s="6">
        <f>[1]PA!C52</f>
        <v>3880774.4000000004</v>
      </c>
      <c r="C11" s="6"/>
      <c r="D11" s="6">
        <f>[1]PA!E52</f>
        <v>3880373.0999999996</v>
      </c>
      <c r="E11" s="6">
        <f t="shared" si="5"/>
        <v>-401.30000000074506</v>
      </c>
      <c r="F11" s="7">
        <f t="shared" si="8"/>
        <v>-1.0340719625463027E-4</v>
      </c>
      <c r="H11" s="6">
        <f>[1]PA!I52</f>
        <v>3878632.8000000003</v>
      </c>
      <c r="I11" s="6">
        <f t="shared" si="6"/>
        <v>-2141.6000000000931</v>
      </c>
      <c r="J11" s="7">
        <f t="shared" si="9"/>
        <v>-5.5184862072891767E-4</v>
      </c>
      <c r="L11" s="6">
        <f>[1]PA!M52</f>
        <v>3882383.3000000003</v>
      </c>
      <c r="M11" s="6">
        <f t="shared" si="7"/>
        <v>1608.8999999999069</v>
      </c>
      <c r="N11" s="7">
        <f t="shared" si="10"/>
        <v>4.1458220297472246E-4</v>
      </c>
    </row>
    <row r="12" spans="1:14" x14ac:dyDescent="0.2">
      <c r="A12" s="2" t="s">
        <v>14</v>
      </c>
      <c r="B12" s="6">
        <f>[1]VA!C105</f>
        <v>6265898.6999999993</v>
      </c>
      <c r="C12" s="6"/>
      <c r="D12" s="6">
        <f>[1]VA!E105</f>
        <v>6259240.0999999996</v>
      </c>
      <c r="E12" s="6">
        <f t="shared" si="5"/>
        <v>-6658.5999999996275</v>
      </c>
      <c r="F12" s="7">
        <f t="shared" si="8"/>
        <v>-1.0626727814797945E-3</v>
      </c>
      <c r="H12" s="6">
        <f>[1]VA!I105</f>
        <v>6244293.5</v>
      </c>
      <c r="I12" s="6">
        <f t="shared" si="6"/>
        <v>-21605.199999999255</v>
      </c>
      <c r="J12" s="7">
        <f t="shared" si="9"/>
        <v>-3.448060850393138E-3</v>
      </c>
      <c r="L12" s="6">
        <f>[1]VA!M105</f>
        <v>6249168.1000000024</v>
      </c>
      <c r="M12" s="6">
        <f t="shared" si="7"/>
        <v>-16730.599999996834</v>
      </c>
      <c r="N12" s="7">
        <f t="shared" si="10"/>
        <v>-2.6701038112851771E-3</v>
      </c>
    </row>
    <row r="13" spans="1:14" x14ac:dyDescent="0.2">
      <c r="A13" s="2" t="s">
        <v>15</v>
      </c>
      <c r="B13" s="6">
        <f>[1]WV!C20</f>
        <v>482609.30000000005</v>
      </c>
      <c r="D13" s="6">
        <f>[1]WV!E20</f>
        <v>482603.89999999997</v>
      </c>
      <c r="E13" s="6">
        <f t="shared" si="5"/>
        <v>-5.4000000000814907</v>
      </c>
      <c r="F13" s="7">
        <f t="shared" si="8"/>
        <v>-1.1189175177688225E-5</v>
      </c>
      <c r="H13" s="6">
        <f>[1]WV!I20</f>
        <v>481969.3</v>
      </c>
      <c r="I13" s="6">
        <f t="shared" si="6"/>
        <v>-640.00000000005821</v>
      </c>
      <c r="J13" s="7">
        <f t="shared" si="9"/>
        <v>-1.3261244654838979E-3</v>
      </c>
      <c r="L13" s="6">
        <f>[1]WV!M20</f>
        <v>481712.8</v>
      </c>
      <c r="M13" s="6">
        <f t="shared" si="7"/>
        <v>-896.50000000005821</v>
      </c>
      <c r="N13" s="7">
        <f t="shared" si="10"/>
        <v>-1.8576102864160682E-3</v>
      </c>
    </row>
    <row r="28" spans="2:5" x14ac:dyDescent="0.2">
      <c r="B28" s="6"/>
      <c r="E28" s="6"/>
    </row>
    <row r="29" spans="2:5" x14ac:dyDescent="0.2">
      <c r="B29" s="6"/>
      <c r="E29" s="6"/>
    </row>
    <row r="30" spans="2:5" x14ac:dyDescent="0.2">
      <c r="B30" s="6"/>
      <c r="E30" s="6"/>
    </row>
    <row r="31" spans="2:5" x14ac:dyDescent="0.2">
      <c r="B31" s="6"/>
      <c r="E31" s="6"/>
    </row>
    <row r="32" spans="2:5" x14ac:dyDescent="0.2">
      <c r="B32" s="6"/>
      <c r="E32" s="6"/>
    </row>
    <row r="33" spans="2:5" x14ac:dyDescent="0.2">
      <c r="B33" s="6"/>
      <c r="E33" s="6"/>
    </row>
    <row r="34" spans="2:5" x14ac:dyDescent="0.2">
      <c r="B34" s="6"/>
      <c r="E34" s="6"/>
    </row>
  </sheetData>
  <mergeCells count="3">
    <mergeCell ref="D3:F3"/>
    <mergeCell ref="H3:J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states nitrogen</vt:lpstr>
      <vt:lpstr>All states phosphorus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Devereux</dc:creator>
  <cp:lastModifiedBy>Olivia Devereux</cp:lastModifiedBy>
  <dcterms:created xsi:type="dcterms:W3CDTF">2018-04-05T12:18:25Z</dcterms:created>
  <dcterms:modified xsi:type="dcterms:W3CDTF">2018-04-05T12:21:32Z</dcterms:modified>
</cp:coreProperties>
</file>