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ohnston\Desktop\Matt Work\PA WIPIII\"/>
    </mc:Choice>
  </mc:AlternateContent>
  <bookViews>
    <workbookView xWindow="0" yWindow="0" windowWidth="23040" windowHeight="8400"/>
  </bookViews>
  <sheets>
    <sheet name="Calculator" sheetId="1" r:id="rId1"/>
    <sheet name="Description of Methods Use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V10" i="1" l="1"/>
  <c r="U10" i="1"/>
  <c r="T10" i="1"/>
  <c r="F8" i="1"/>
  <c r="G8" i="1" s="1"/>
  <c r="S8" i="1" s="1"/>
  <c r="E8" i="1"/>
  <c r="M8" i="1" s="1"/>
  <c r="O8" i="1" s="1"/>
  <c r="F7" i="1"/>
  <c r="G7" i="1" s="1"/>
  <c r="S7" i="1" s="1"/>
  <c r="E7" i="1"/>
  <c r="M7" i="1" s="1"/>
  <c r="O7" i="1" s="1"/>
  <c r="M6" i="1"/>
  <c r="O6" i="1" s="1"/>
  <c r="F6" i="1"/>
  <c r="G6" i="1" s="1"/>
  <c r="S6" i="1" s="1"/>
  <c r="S9" i="1" l="1"/>
  <c r="Q7" i="1"/>
  <c r="U7" i="1" s="1"/>
  <c r="P7" i="1"/>
  <c r="T7" i="1" s="1"/>
  <c r="R7" i="1"/>
  <c r="V7" i="1" s="1"/>
  <c r="Q6" i="1"/>
  <c r="R6" i="1"/>
  <c r="P6" i="1"/>
  <c r="Q8" i="1"/>
  <c r="U8" i="1" s="1"/>
  <c r="R8" i="1"/>
  <c r="V8" i="1" s="1"/>
  <c r="P8" i="1"/>
  <c r="T8" i="1" s="1"/>
  <c r="T6" i="1" l="1"/>
  <c r="T9" i="1" s="1"/>
  <c r="P9" i="1"/>
  <c r="R9" i="1"/>
  <c r="V6" i="1"/>
  <c r="V9" i="1" s="1"/>
  <c r="U6" i="1"/>
  <c r="U9" i="1" s="1"/>
  <c r="Q9" i="1"/>
</calcChain>
</file>

<file path=xl/sharedStrings.xml><?xml version="1.0" encoding="utf-8"?>
<sst xmlns="http://schemas.openxmlformats.org/spreadsheetml/2006/main" count="71" uniqueCount="54">
  <si>
    <t>Water Quality Benefit Screening for Chiques Creek Flood Resiliency Study: Alternatives C2 &amp; C3 Stream Improvement Projects</t>
  </si>
  <si>
    <t>Recommendations of the Expert Panel to Define Removal Rates for Individual Stream Restoration Projects (Sep 2014)</t>
  </si>
  <si>
    <t>Protocol 1: Sediment Loss Prevented</t>
  </si>
  <si>
    <t>Protocol 2: In-stream Denitrification</t>
  </si>
  <si>
    <t>Overall Sediment &amp; Nutrient Reduction</t>
  </si>
  <si>
    <t>ENTER THESE VALUES</t>
  </si>
  <si>
    <t>CALCULATIONS</t>
  </si>
  <si>
    <t>Project Segment</t>
  </si>
  <si>
    <t>Length</t>
  </si>
  <si>
    <t>Base Flow Width</t>
  </si>
  <si>
    <t>Bank Height</t>
  </si>
  <si>
    <t>H-Box Volume</t>
  </si>
  <si>
    <t>Hyporheic Box Mass</t>
  </si>
  <si>
    <t>Hyporheic Media Bulk Density</t>
  </si>
  <si>
    <t>Bank Erosion Rate</t>
  </si>
  <si>
    <t>Stream Bank Soil Bulk Density</t>
  </si>
  <si>
    <t>Nitrogen Bank Sediment Concentration</t>
  </si>
  <si>
    <t>Phosphorus Bank Sediment Concentration</t>
  </si>
  <si>
    <t>Initial Annual Sediment Load Reduction</t>
  </si>
  <si>
    <t>BMP Efficiency</t>
  </si>
  <si>
    <t>Final Annual Sedimet Load Reduction (tons)</t>
  </si>
  <si>
    <t>Final Annual Sediment Load Reduction</t>
  </si>
  <si>
    <t>Final Annual Nitrogen Load Reduction</t>
  </si>
  <si>
    <t>Final Annual Phosphorus Load Reduction</t>
  </si>
  <si>
    <t>Final Annual Nitrogen Reduction Load</t>
  </si>
  <si>
    <t>Sum TSS Reduced</t>
  </si>
  <si>
    <t>Sum TN Reduced</t>
  </si>
  <si>
    <t>Sum TP Reduced</t>
  </si>
  <si>
    <t>Reach</t>
  </si>
  <si>
    <t>ft</t>
  </si>
  <si>
    <t>ft2</t>
  </si>
  <si>
    <t>ft3</t>
  </si>
  <si>
    <t>ton</t>
  </si>
  <si>
    <t>lb/ft3</t>
  </si>
  <si>
    <t>ft/yr</t>
  </si>
  <si>
    <t>lbs/ton</t>
  </si>
  <si>
    <t>ton/yr</t>
  </si>
  <si>
    <t>%</t>
  </si>
  <si>
    <t>tons/yr</t>
  </si>
  <si>
    <t>lbs/yr</t>
  </si>
  <si>
    <t>lb/yr</t>
  </si>
  <si>
    <t>Totals</t>
  </si>
  <si>
    <t>Instructions:</t>
  </si>
  <si>
    <t>Fill in values in yellow cells.</t>
  </si>
  <si>
    <t>Calculations in blue are based upon expert panel report.</t>
  </si>
  <si>
    <t xml:space="preserve">Final reduction calculations in green may be submitted to CAST for the project. </t>
  </si>
  <si>
    <t>Existing defaults for comparison only</t>
  </si>
  <si>
    <t>Nitrogen Bank Sediment Concentration*</t>
  </si>
  <si>
    <t>Phosphorus Bank Sediment Concentration*</t>
  </si>
  <si>
    <t xml:space="preserve">Methods for collecting data within yellow cells must follow panel-approved recommendations which can be found at: http://chesapeakestormwater.net/wp-content/uploads/dlm_uploads/2013/05/stream-restoration-merged.pdf. </t>
  </si>
  <si>
    <t>*Nitrogen and Phosphorus Bank Sediment Concentrations provided may be replaced by site-specific monitored concentrations if available.</t>
  </si>
  <si>
    <t>Please also provide a detailed description of methods used to calculate each yellow value</t>
  </si>
  <si>
    <t>Please describe the methods used to collect each parameter for your projec listed below. If default values were used for nutrient concentrations, please indicate this.</t>
  </si>
  <si>
    <t>Stream Cross-Sectional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</si>
</sst>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0" fillId="0" borderId="7" xfId="0" applyBorder="1"/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2" fillId="3" borderId="9" xfId="0" applyFont="1" applyFill="1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0" fontId="0" fillId="3" borderId="10" xfId="0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0" fillId="2" borderId="10" xfId="0" applyFill="1" applyBorder="1" applyAlignment="1">
      <alignment horizontal="centerContinuous"/>
    </xf>
    <xf numFmtId="0" fontId="2" fillId="0" borderId="1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3" fontId="0" fillId="2" borderId="17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5" fontId="0" fillId="3" borderId="17" xfId="0" applyNumberForma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3" borderId="17" xfId="1" applyNumberFormat="1" applyFont="1" applyFill="1" applyBorder="1" applyAlignment="1">
      <alignment horizontal="center"/>
    </xf>
    <xf numFmtId="0" fontId="3" fillId="0" borderId="0" xfId="0" applyFont="1"/>
    <xf numFmtId="166" fontId="0" fillId="0" borderId="0" xfId="1" applyNumberFormat="1" applyFont="1"/>
    <xf numFmtId="0" fontId="5" fillId="0" borderId="0" xfId="0" applyFont="1"/>
    <xf numFmtId="0" fontId="3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" fontId="2" fillId="4" borderId="22" xfId="1" applyNumberFormat="1" applyFont="1" applyFill="1" applyBorder="1" applyAlignment="1">
      <alignment horizontal="center" vertical="center"/>
    </xf>
    <xf numFmtId="4" fontId="2" fillId="4" borderId="22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4" borderId="17" xfId="0" applyNumberFormat="1" applyFont="1" applyFill="1" applyBorder="1" applyAlignment="1">
      <alignment horizontal="center"/>
    </xf>
    <xf numFmtId="2" fontId="0" fillId="4" borderId="17" xfId="0" applyNumberFormat="1" applyFont="1" applyFill="1" applyBorder="1" applyAlignment="1">
      <alignment horizontal="center"/>
    </xf>
    <xf numFmtId="3" fontId="0" fillId="4" borderId="17" xfId="0" applyNumberForma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4" fontId="0" fillId="0" borderId="17" xfId="1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17" xfId="0" applyFont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6" fillId="0" borderId="0" xfId="0" applyFont="1"/>
    <xf numFmtId="0" fontId="6" fillId="0" borderId="23" xfId="0" applyFont="1" applyBorder="1"/>
    <xf numFmtId="0" fontId="0" fillId="0" borderId="24" xfId="0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workbookViewId="0">
      <selection activeCell="F20" sqref="F20"/>
    </sheetView>
  </sheetViews>
  <sheetFormatPr defaultRowHeight="14.4" x14ac:dyDescent="0.55000000000000004"/>
  <cols>
    <col min="7" max="7" width="10.1015625" customWidth="1"/>
    <col min="8" max="8" width="9.15625" customWidth="1"/>
    <col min="9" max="9" width="9.47265625" customWidth="1"/>
    <col min="10" max="10" width="11.9453125" customWidth="1"/>
    <col min="11" max="11" width="13.3671875" customWidth="1"/>
    <col min="12" max="12" width="13.68359375" customWidth="1"/>
    <col min="13" max="13" width="14.26171875" customWidth="1"/>
    <col min="14" max="14" width="10.1015625" customWidth="1"/>
    <col min="15" max="15" width="18.20703125" customWidth="1"/>
    <col min="16" max="16" width="14.578125" customWidth="1"/>
    <col min="17" max="17" width="11.68359375" customWidth="1"/>
    <col min="18" max="18" width="12.578125" customWidth="1"/>
    <col min="19" max="19" width="18.83984375" customWidth="1"/>
    <col min="20" max="20" width="9.62890625" bestFit="1" customWidth="1"/>
    <col min="21" max="22" width="8.89453125" bestFit="1" customWidth="1"/>
  </cols>
  <sheetData>
    <row r="1" spans="1:22" ht="14.7" thickBot="1" x14ac:dyDescent="0.6">
      <c r="A1" s="1" t="s">
        <v>0</v>
      </c>
    </row>
    <row r="2" spans="1:22" ht="15" thickTop="1" thickBot="1" x14ac:dyDescent="0.6">
      <c r="A2" s="2"/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5" t="s">
        <v>2</v>
      </c>
      <c r="Q2" s="46"/>
      <c r="R2" s="47"/>
      <c r="S2" s="51" t="s">
        <v>3</v>
      </c>
      <c r="T2" s="46" t="s">
        <v>4</v>
      </c>
      <c r="U2" s="46"/>
      <c r="V2" s="53"/>
    </row>
    <row r="3" spans="1:22" ht="14.7" thickBot="1" x14ac:dyDescent="0.6">
      <c r="A3" s="5"/>
      <c r="B3" s="6" t="s">
        <v>5</v>
      </c>
      <c r="C3" s="7"/>
      <c r="D3" s="8"/>
      <c r="E3" s="9" t="s">
        <v>6</v>
      </c>
      <c r="F3" s="10"/>
      <c r="G3" s="11"/>
      <c r="H3" s="7" t="s">
        <v>5</v>
      </c>
      <c r="I3" s="12"/>
      <c r="J3" s="13"/>
      <c r="K3" s="12"/>
      <c r="L3" s="12"/>
      <c r="M3" s="55" t="s">
        <v>6</v>
      </c>
      <c r="N3" s="55"/>
      <c r="O3" s="55"/>
      <c r="P3" s="48"/>
      <c r="Q3" s="49"/>
      <c r="R3" s="50"/>
      <c r="S3" s="52"/>
      <c r="T3" s="49"/>
      <c r="U3" s="49"/>
      <c r="V3" s="54"/>
    </row>
    <row r="4" spans="1:22" ht="49.8" thickTop="1" thickBot="1" x14ac:dyDescent="0.6">
      <c r="A4" s="14" t="s">
        <v>7</v>
      </c>
      <c r="B4" s="15" t="s">
        <v>8</v>
      </c>
      <c r="C4" s="15" t="s">
        <v>9</v>
      </c>
      <c r="D4" s="15" t="s">
        <v>10</v>
      </c>
      <c r="E4" s="16" t="s">
        <v>53</v>
      </c>
      <c r="F4" s="16" t="s">
        <v>11</v>
      </c>
      <c r="G4" s="16" t="s">
        <v>12</v>
      </c>
      <c r="H4" s="15" t="s">
        <v>15</v>
      </c>
      <c r="I4" s="15" t="s">
        <v>13</v>
      </c>
      <c r="J4" s="15" t="s">
        <v>14</v>
      </c>
      <c r="K4" s="15" t="s">
        <v>47</v>
      </c>
      <c r="L4" s="15" t="s">
        <v>48</v>
      </c>
      <c r="M4" s="16" t="s">
        <v>18</v>
      </c>
      <c r="N4" s="16" t="s">
        <v>19</v>
      </c>
      <c r="O4" s="16" t="s">
        <v>20</v>
      </c>
      <c r="P4" s="30" t="s">
        <v>21</v>
      </c>
      <c r="Q4" s="30" t="s">
        <v>22</v>
      </c>
      <c r="R4" s="30" t="s">
        <v>23</v>
      </c>
      <c r="S4" s="31" t="s">
        <v>24</v>
      </c>
      <c r="T4" s="31" t="s">
        <v>25</v>
      </c>
      <c r="U4" s="31" t="s">
        <v>26</v>
      </c>
      <c r="V4" s="32" t="s">
        <v>27</v>
      </c>
    </row>
    <row r="5" spans="1:22" ht="15" thickTop="1" thickBot="1" x14ac:dyDescent="0.6">
      <c r="A5" s="27" t="s">
        <v>28</v>
      </c>
      <c r="B5" s="17" t="s">
        <v>29</v>
      </c>
      <c r="C5" s="17" t="s">
        <v>29</v>
      </c>
      <c r="D5" s="17" t="s">
        <v>29</v>
      </c>
      <c r="E5" s="18" t="s">
        <v>30</v>
      </c>
      <c r="F5" s="18" t="s">
        <v>31</v>
      </c>
      <c r="G5" s="18" t="s">
        <v>32</v>
      </c>
      <c r="H5" s="17" t="s">
        <v>33</v>
      </c>
      <c r="I5" s="17" t="s">
        <v>33</v>
      </c>
      <c r="J5" s="17" t="s">
        <v>34</v>
      </c>
      <c r="K5" s="17" t="s">
        <v>35</v>
      </c>
      <c r="L5" s="17" t="s">
        <v>35</v>
      </c>
      <c r="M5" s="18" t="s">
        <v>36</v>
      </c>
      <c r="N5" s="18" t="s">
        <v>37</v>
      </c>
      <c r="O5" s="18" t="s">
        <v>38</v>
      </c>
      <c r="P5" s="35" t="s">
        <v>39</v>
      </c>
      <c r="Q5" s="35" t="s">
        <v>39</v>
      </c>
      <c r="R5" s="35" t="s">
        <v>39</v>
      </c>
      <c r="S5" s="35" t="s">
        <v>39</v>
      </c>
      <c r="T5" s="35" t="s">
        <v>39</v>
      </c>
      <c r="U5" s="35" t="s">
        <v>40</v>
      </c>
      <c r="V5" s="35" t="s">
        <v>40</v>
      </c>
    </row>
    <row r="6" spans="1:22" x14ac:dyDescent="0.55000000000000004">
      <c r="A6" s="28">
        <v>1</v>
      </c>
      <c r="B6" s="19">
        <v>0</v>
      </c>
      <c r="C6" s="19">
        <v>0</v>
      </c>
      <c r="D6" s="36">
        <v>0</v>
      </c>
      <c r="E6" s="37">
        <f>B6*D6</f>
        <v>0</v>
      </c>
      <c r="F6" s="37">
        <f>B6*(C6+10)*5</f>
        <v>0</v>
      </c>
      <c r="G6" s="37">
        <f>F6*I6/2000</f>
        <v>0</v>
      </c>
      <c r="H6" s="20">
        <v>0</v>
      </c>
      <c r="I6" s="19">
        <v>0</v>
      </c>
      <c r="J6" s="20">
        <v>0</v>
      </c>
      <c r="K6" s="20">
        <v>2.2799999999999998</v>
      </c>
      <c r="L6" s="20">
        <v>1.05</v>
      </c>
      <c r="M6" s="21">
        <f>E6*H6*J6/2000</f>
        <v>0</v>
      </c>
      <c r="N6" s="22">
        <v>0.5</v>
      </c>
      <c r="O6" s="23">
        <f>M6*N6</f>
        <v>0</v>
      </c>
      <c r="P6" s="38">
        <f>O6*2000</f>
        <v>0</v>
      </c>
      <c r="Q6" s="39">
        <f>O6*K6</f>
        <v>0</v>
      </c>
      <c r="R6" s="39">
        <f>L6*O6</f>
        <v>0</v>
      </c>
      <c r="S6" s="39">
        <f>G6*0.000106*365</f>
        <v>0</v>
      </c>
      <c r="T6" s="40">
        <f>P6</f>
        <v>0</v>
      </c>
      <c r="U6" s="41">
        <f>Q6+S6</f>
        <v>0</v>
      </c>
      <c r="V6" s="41">
        <f>R6</f>
        <v>0</v>
      </c>
    </row>
    <row r="7" spans="1:22" x14ac:dyDescent="0.55000000000000004">
      <c r="A7" s="29">
        <v>2</v>
      </c>
      <c r="B7" s="19">
        <v>0</v>
      </c>
      <c r="C7" s="19">
        <v>0</v>
      </c>
      <c r="D7" s="36">
        <v>0</v>
      </c>
      <c r="E7" s="37">
        <f>B7*D7</f>
        <v>0</v>
      </c>
      <c r="F7" s="37">
        <f>B7*(C7+10)*5</f>
        <v>0</v>
      </c>
      <c r="G7" s="37">
        <f>F7*I7/2000</f>
        <v>0</v>
      </c>
      <c r="H7" s="20">
        <v>0</v>
      </c>
      <c r="I7" s="19">
        <v>0</v>
      </c>
      <c r="J7" s="20">
        <v>0</v>
      </c>
      <c r="K7" s="20">
        <v>2.2799999999999998</v>
      </c>
      <c r="L7" s="20">
        <v>1.05</v>
      </c>
      <c r="M7" s="21">
        <f>E7*H7*J7/2000</f>
        <v>0</v>
      </c>
      <c r="N7" s="22">
        <v>0.5</v>
      </c>
      <c r="O7" s="23">
        <f>M7*N7</f>
        <v>0</v>
      </c>
      <c r="P7" s="38">
        <f t="shared" ref="P7:P8" si="0">O7*2000</f>
        <v>0</v>
      </c>
      <c r="Q7" s="39">
        <f t="shared" ref="Q7:Q8" si="1">O7*K7</f>
        <v>0</v>
      </c>
      <c r="R7" s="39">
        <f t="shared" ref="R7:R8" si="2">L7*O7</f>
        <v>0</v>
      </c>
      <c r="S7" s="39">
        <f t="shared" ref="S7:S8" si="3">G7*0.000106*365</f>
        <v>0</v>
      </c>
      <c r="T7" s="40">
        <f>P7</f>
        <v>0</v>
      </c>
      <c r="U7" s="41">
        <f>Q7+S7</f>
        <v>0</v>
      </c>
      <c r="V7" s="41">
        <f>R7</f>
        <v>0</v>
      </c>
    </row>
    <row r="8" spans="1:22" x14ac:dyDescent="0.55000000000000004">
      <c r="A8" s="29">
        <v>3</v>
      </c>
      <c r="B8" s="19">
        <v>0</v>
      </c>
      <c r="C8" s="19">
        <v>0</v>
      </c>
      <c r="D8" s="36">
        <v>0</v>
      </c>
      <c r="E8" s="37">
        <f>B8*D8</f>
        <v>0</v>
      </c>
      <c r="F8" s="37">
        <f>B8*(C8+10)*5</f>
        <v>0</v>
      </c>
      <c r="G8" s="37">
        <f>F8*I8/2000</f>
        <v>0</v>
      </c>
      <c r="H8" s="20">
        <v>0</v>
      </c>
      <c r="I8" s="19">
        <v>0</v>
      </c>
      <c r="J8" s="20">
        <v>0</v>
      </c>
      <c r="K8" s="20">
        <v>2.2799999999999998</v>
      </c>
      <c r="L8" s="20">
        <v>1.05</v>
      </c>
      <c r="M8" s="21">
        <f>E8*H8*J8/2000</f>
        <v>0</v>
      </c>
      <c r="N8" s="22">
        <v>0.5</v>
      </c>
      <c r="O8" s="23">
        <f>M8*N8</f>
        <v>0</v>
      </c>
      <c r="P8" s="38">
        <f t="shared" si="0"/>
        <v>0</v>
      </c>
      <c r="Q8" s="39">
        <f t="shared" si="1"/>
        <v>0</v>
      </c>
      <c r="R8" s="39">
        <f t="shared" si="2"/>
        <v>0</v>
      </c>
      <c r="S8" s="39">
        <f t="shared" si="3"/>
        <v>0</v>
      </c>
      <c r="T8" s="40">
        <f>P8</f>
        <v>0</v>
      </c>
      <c r="U8" s="41">
        <f>Q8+S8</f>
        <v>0</v>
      </c>
      <c r="V8" s="41">
        <f>R8</f>
        <v>0</v>
      </c>
    </row>
    <row r="9" spans="1:22" x14ac:dyDescent="0.55000000000000004">
      <c r="O9" s="1" t="s">
        <v>41</v>
      </c>
      <c r="P9" s="33">
        <f>SUM(P6:P8)</f>
        <v>0</v>
      </c>
      <c r="Q9" s="33">
        <f>SUM(Q6:Q8)</f>
        <v>0</v>
      </c>
      <c r="R9" s="33">
        <f>SUM(R6:R8)</f>
        <v>0</v>
      </c>
      <c r="S9" s="34">
        <f>SUM(S6:S8)</f>
        <v>0</v>
      </c>
      <c r="T9" s="34">
        <f t="shared" ref="T9:V9" si="4">SUM(T6:T8)</f>
        <v>0</v>
      </c>
      <c r="U9" s="34">
        <f t="shared" si="4"/>
        <v>0</v>
      </c>
      <c r="V9" s="34">
        <f t="shared" si="4"/>
        <v>0</v>
      </c>
    </row>
    <row r="10" spans="1:22" ht="29.7" customHeight="1" x14ac:dyDescent="0.55000000000000004">
      <c r="A10" s="24" t="s">
        <v>42</v>
      </c>
      <c r="Q10" s="25"/>
      <c r="R10" s="25"/>
      <c r="S10" s="44" t="s">
        <v>46</v>
      </c>
      <c r="T10" s="42">
        <f>(B6+B7+B8)*248</f>
        <v>0</v>
      </c>
      <c r="U10" s="43">
        <f>(B6+B7+B8)*0.075</f>
        <v>0</v>
      </c>
      <c r="V10" s="43">
        <f>(B6+B7+B8)*0.068</f>
        <v>0</v>
      </c>
    </row>
    <row r="11" spans="1:22" x14ac:dyDescent="0.55000000000000004">
      <c r="A11" s="26" t="s">
        <v>43</v>
      </c>
    </row>
    <row r="12" spans="1:22" x14ac:dyDescent="0.55000000000000004">
      <c r="A12" s="26" t="s">
        <v>49</v>
      </c>
    </row>
    <row r="13" spans="1:22" x14ac:dyDescent="0.55000000000000004">
      <c r="A13" s="26" t="s">
        <v>51</v>
      </c>
    </row>
    <row r="14" spans="1:22" x14ac:dyDescent="0.55000000000000004">
      <c r="A14" s="26" t="s">
        <v>50</v>
      </c>
    </row>
    <row r="15" spans="1:22" x14ac:dyDescent="0.55000000000000004">
      <c r="A15" s="26" t="s">
        <v>44</v>
      </c>
    </row>
    <row r="16" spans="1:22" x14ac:dyDescent="0.55000000000000004">
      <c r="A16" s="26" t="s">
        <v>45</v>
      </c>
    </row>
  </sheetData>
  <mergeCells count="4">
    <mergeCell ref="P2:R3"/>
    <mergeCell ref="S2:S3"/>
    <mergeCell ref="T2:V3"/>
    <mergeCell ref="M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C3" sqref="C3"/>
    </sheetView>
  </sheetViews>
  <sheetFormatPr defaultRowHeight="14.4" x14ac:dyDescent="0.55000000000000004"/>
  <cols>
    <col min="1" max="1" width="180.62890625" customWidth="1"/>
  </cols>
  <sheetData>
    <row r="1" spans="1:1" ht="14.7" thickBot="1" x14ac:dyDescent="0.6">
      <c r="A1" s="59" t="s">
        <v>52</v>
      </c>
    </row>
    <row r="2" spans="1:1" x14ac:dyDescent="0.55000000000000004">
      <c r="A2" s="57" t="s">
        <v>8</v>
      </c>
    </row>
    <row r="3" spans="1:1" ht="150" customHeight="1" thickBot="1" x14ac:dyDescent="0.6">
      <c r="A3" s="58"/>
    </row>
    <row r="4" spans="1:1" x14ac:dyDescent="0.55000000000000004">
      <c r="A4" s="57" t="s">
        <v>10</v>
      </c>
    </row>
    <row r="5" spans="1:1" ht="150" customHeight="1" thickBot="1" x14ac:dyDescent="0.6">
      <c r="A5" s="58"/>
    </row>
    <row r="6" spans="1:1" x14ac:dyDescent="0.55000000000000004">
      <c r="A6" s="57" t="s">
        <v>9</v>
      </c>
    </row>
    <row r="7" spans="1:1" ht="150" customHeight="1" thickBot="1" x14ac:dyDescent="0.6">
      <c r="A7" s="58"/>
    </row>
    <row r="8" spans="1:1" x14ac:dyDescent="0.55000000000000004">
      <c r="A8" s="57" t="s">
        <v>13</v>
      </c>
    </row>
    <row r="9" spans="1:1" ht="150" customHeight="1" thickBot="1" x14ac:dyDescent="0.6">
      <c r="A9" s="58"/>
    </row>
    <row r="10" spans="1:1" x14ac:dyDescent="0.55000000000000004">
      <c r="A10" s="56" t="s">
        <v>14</v>
      </c>
    </row>
    <row r="11" spans="1:1" ht="150" customHeight="1" thickBot="1" x14ac:dyDescent="0.6"/>
    <row r="12" spans="1:1" x14ac:dyDescent="0.55000000000000004">
      <c r="A12" s="57" t="s">
        <v>15</v>
      </c>
    </row>
    <row r="13" spans="1:1" ht="150" customHeight="1" thickBot="1" x14ac:dyDescent="0.6">
      <c r="A13" s="58"/>
    </row>
    <row r="14" spans="1:1" x14ac:dyDescent="0.55000000000000004">
      <c r="A14" s="57" t="s">
        <v>16</v>
      </c>
    </row>
    <row r="15" spans="1:1" ht="150" customHeight="1" thickBot="1" x14ac:dyDescent="0.6">
      <c r="A15" s="58"/>
    </row>
    <row r="16" spans="1:1" x14ac:dyDescent="0.55000000000000004">
      <c r="A16" s="57" t="s">
        <v>17</v>
      </c>
    </row>
    <row r="17" spans="1:1" ht="150" customHeight="1" thickBot="1" x14ac:dyDescent="0.6">
      <c r="A17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Description of Methods Used</vt:lpstr>
    </vt:vector>
  </TitlesOfParts>
  <Company>US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Johnston</dc:creator>
  <cp:lastModifiedBy>Matt Johnston</cp:lastModifiedBy>
  <dcterms:created xsi:type="dcterms:W3CDTF">2018-08-28T19:09:22Z</dcterms:created>
  <dcterms:modified xsi:type="dcterms:W3CDTF">2018-08-31T17:25:28Z</dcterms:modified>
</cp:coreProperties>
</file>