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180" windowHeight="8070" activeTab="6"/>
  </bookViews>
  <sheets>
    <sheet name="TN" sheetId="1" r:id="rId1"/>
    <sheet name="TP" sheetId="2" r:id="rId2"/>
    <sheet name="TKN" sheetId="3" r:id="rId3"/>
    <sheet name="NH3" sheetId="4" r:id="rId4"/>
    <sheet name="NO3" sheetId="5" r:id="rId5"/>
    <sheet name="NO2+NO3" sheetId="6" r:id="rId6"/>
    <sheet name="PO4" sheetId="7" r:id="rId7"/>
  </sheets>
  <calcPr calcId="125725"/>
</workbook>
</file>

<file path=xl/calcChain.xml><?xml version="1.0" encoding="utf-8"?>
<calcChain xmlns="http://schemas.openxmlformats.org/spreadsheetml/2006/main">
  <c r="H6" i="5"/>
  <c r="H7"/>
  <c r="H3" i="3"/>
  <c r="H40" i="2"/>
  <c r="H35"/>
  <c r="H37"/>
  <c r="H3"/>
  <c r="H36" i="1"/>
  <c r="H37"/>
  <c r="H6"/>
  <c r="H3"/>
  <c r="H37" i="7"/>
  <c r="H38"/>
  <c r="H39"/>
  <c r="H40"/>
  <c r="H41"/>
  <c r="H36"/>
  <c r="F36"/>
  <c r="E36"/>
  <c r="E7"/>
  <c r="F6"/>
  <c r="H3"/>
  <c r="H4"/>
  <c r="H5"/>
  <c r="H6"/>
  <c r="H7"/>
  <c r="H8"/>
  <c r="H9"/>
  <c r="H10"/>
  <c r="H11"/>
  <c r="F3"/>
  <c r="E3"/>
  <c r="H37" i="6"/>
  <c r="H38"/>
  <c r="H39"/>
  <c r="H40"/>
  <c r="H41"/>
  <c r="H36"/>
  <c r="F36"/>
  <c r="E36"/>
  <c r="H6"/>
  <c r="E6"/>
  <c r="F6"/>
  <c r="F3"/>
  <c r="H4"/>
  <c r="H5"/>
  <c r="H7"/>
  <c r="H8"/>
  <c r="H9"/>
  <c r="H10"/>
  <c r="H11"/>
  <c r="H3"/>
  <c r="E3"/>
  <c r="H31" i="5"/>
  <c r="H32"/>
  <c r="H30"/>
  <c r="F30"/>
  <c r="E30"/>
  <c r="E7"/>
  <c r="F7"/>
  <c r="F3"/>
  <c r="H4"/>
  <c r="H5"/>
  <c r="H3"/>
  <c r="E3"/>
  <c r="H38" i="4"/>
  <c r="H39"/>
  <c r="H40"/>
  <c r="H41"/>
  <c r="H42"/>
  <c r="H37"/>
  <c r="F37"/>
  <c r="E37"/>
  <c r="H8"/>
  <c r="H4"/>
  <c r="H5"/>
  <c r="H6"/>
  <c r="H7"/>
  <c r="H9"/>
  <c r="H10"/>
  <c r="H11"/>
  <c r="H3"/>
  <c r="F10"/>
  <c r="F3"/>
  <c r="E3"/>
  <c r="E9"/>
  <c r="H30" i="3"/>
  <c r="F30"/>
  <c r="E30"/>
  <c r="E28"/>
  <c r="H29"/>
  <c r="H28"/>
  <c r="F29"/>
  <c r="E29"/>
  <c r="F28"/>
  <c r="H4"/>
  <c r="H5"/>
  <c r="F5"/>
  <c r="F4"/>
  <c r="E4"/>
  <c r="E5"/>
  <c r="F3"/>
  <c r="E3"/>
  <c r="H36" i="2"/>
  <c r="H38"/>
  <c r="H39"/>
  <c r="F35"/>
  <c r="F36"/>
  <c r="F37"/>
  <c r="F38"/>
  <c r="F39"/>
  <c r="F40"/>
  <c r="E36"/>
  <c r="E37"/>
  <c r="E38"/>
  <c r="E39"/>
  <c r="E40"/>
  <c r="E35"/>
  <c r="F3"/>
  <c r="E3"/>
  <c r="H4"/>
  <c r="H5"/>
  <c r="H6"/>
  <c r="H7"/>
  <c r="H8"/>
  <c r="H9"/>
  <c r="H10"/>
  <c r="H11"/>
  <c r="H35" i="1"/>
  <c r="H38"/>
  <c r="H39"/>
  <c r="H34"/>
  <c r="F35"/>
  <c r="F36"/>
  <c r="F37"/>
  <c r="F38"/>
  <c r="F39"/>
  <c r="F34"/>
  <c r="E35"/>
  <c r="E36"/>
  <c r="E37"/>
  <c r="E38"/>
  <c r="E39"/>
  <c r="E34"/>
  <c r="H4"/>
  <c r="H5"/>
  <c r="H7"/>
  <c r="H8"/>
  <c r="H9"/>
  <c r="H10"/>
  <c r="H11"/>
  <c r="F4"/>
  <c r="F5"/>
  <c r="F6"/>
  <c r="F7"/>
  <c r="F8"/>
  <c r="F9"/>
  <c r="F10"/>
  <c r="F11"/>
  <c r="F3"/>
  <c r="E4"/>
  <c r="E5"/>
  <c r="E6"/>
  <c r="E7"/>
  <c r="E8"/>
  <c r="E9"/>
  <c r="E10"/>
  <c r="E11"/>
  <c r="E3"/>
  <c r="F41" i="7"/>
  <c r="E41"/>
  <c r="F40"/>
  <c r="E40"/>
  <c r="F39"/>
  <c r="E39"/>
  <c r="F38"/>
  <c r="E38"/>
  <c r="F37"/>
  <c r="E37"/>
  <c r="F11"/>
  <c r="E11"/>
  <c r="F10"/>
  <c r="E10"/>
  <c r="F9"/>
  <c r="E9"/>
  <c r="F8"/>
  <c r="E8"/>
  <c r="F7"/>
  <c r="E6"/>
  <c r="F5"/>
  <c r="E5"/>
  <c r="F4"/>
  <c r="E4"/>
  <c r="F41" i="6"/>
  <c r="E41"/>
  <c r="F40"/>
  <c r="E40"/>
  <c r="F39"/>
  <c r="E39"/>
  <c r="F38"/>
  <c r="E38"/>
  <c r="F37"/>
  <c r="E37"/>
  <c r="F11"/>
  <c r="E11"/>
  <c r="F10"/>
  <c r="E10"/>
  <c r="F9"/>
  <c r="E9"/>
  <c r="F8"/>
  <c r="E8"/>
  <c r="F7"/>
  <c r="E7"/>
  <c r="F5"/>
  <c r="E5"/>
  <c r="F4"/>
  <c r="E4"/>
  <c r="F32" i="5"/>
  <c r="E32"/>
  <c r="F31"/>
  <c r="E31"/>
  <c r="F6"/>
  <c r="E6"/>
  <c r="F5"/>
  <c r="E5"/>
  <c r="F4"/>
  <c r="E4"/>
  <c r="F42" i="4"/>
  <c r="E42"/>
  <c r="F41"/>
  <c r="E41"/>
  <c r="F40"/>
  <c r="E40"/>
  <c r="F39"/>
  <c r="E39"/>
  <c r="F38"/>
  <c r="E38"/>
  <c r="F11"/>
  <c r="E11"/>
  <c r="E10"/>
  <c r="F9"/>
  <c r="F8"/>
  <c r="E8"/>
  <c r="F7"/>
  <c r="E7"/>
  <c r="F6"/>
  <c r="E6"/>
  <c r="F5"/>
  <c r="E5"/>
  <c r="F4"/>
  <c r="E4"/>
  <c r="F11" i="2"/>
  <c r="E11"/>
  <c r="F10"/>
  <c r="E10"/>
  <c r="F9"/>
  <c r="E9"/>
  <c r="F8"/>
  <c r="E8"/>
  <c r="F7"/>
  <c r="E7"/>
  <c r="F6"/>
  <c r="E6"/>
  <c r="F5"/>
  <c r="E5"/>
  <c r="F4"/>
  <c r="E4"/>
</calcChain>
</file>

<file path=xl/sharedStrings.xml><?xml version="1.0" encoding="utf-8"?>
<sst xmlns="http://schemas.openxmlformats.org/spreadsheetml/2006/main" count="338" uniqueCount="66">
  <si>
    <t>Lab ID</t>
  </si>
  <si>
    <t>Lab</t>
  </si>
  <si>
    <t>Reported Value</t>
  </si>
  <si>
    <t>% Recovery</t>
  </si>
  <si>
    <t>Diff. From MPV</t>
  </si>
  <si>
    <t>Method</t>
  </si>
  <si>
    <t>NWML</t>
  </si>
  <si>
    <t>Colorimetric</t>
  </si>
  <si>
    <t>DCLS</t>
  </si>
  <si>
    <t>PADEP</t>
  </si>
  <si>
    <t>DHMH</t>
  </si>
  <si>
    <t>DNREC</t>
  </si>
  <si>
    <t>ODU</t>
  </si>
  <si>
    <t>CBL</t>
  </si>
  <si>
    <t>FairfaxDPW</t>
  </si>
  <si>
    <t>Horn Point</t>
  </si>
  <si>
    <t xml:space="preserve">Absolute Z Value </t>
  </si>
  <si>
    <t>Fairfax DPW</t>
  </si>
  <si>
    <t xml:space="preserve">Horn Point </t>
  </si>
  <si>
    <t>F-ps=</t>
  </si>
  <si>
    <t>0.51-1.0</t>
  </si>
  <si>
    <t>1.01-1.50</t>
  </si>
  <si>
    <t>1.51-2.0</t>
  </si>
  <si>
    <t>&gt;2.0</t>
  </si>
  <si>
    <t>&lt;0.5</t>
  </si>
  <si>
    <t>Rating</t>
  </si>
  <si>
    <t>Excellent</t>
  </si>
  <si>
    <t xml:space="preserve">Good </t>
  </si>
  <si>
    <t>Satisfactory</t>
  </si>
  <si>
    <t>Marginal</t>
  </si>
  <si>
    <t>Unsatisfactory</t>
  </si>
  <si>
    <t>Absolute Z Value Equation</t>
  </si>
  <si>
    <t>(Uh-Lh)/1.349</t>
  </si>
  <si>
    <t>Uh=</t>
  </si>
  <si>
    <t>Lh=</t>
  </si>
  <si>
    <t>Median of the upper half of reported Values</t>
  </si>
  <si>
    <t>Median of the lower half of reported values</t>
  </si>
  <si>
    <t>MPV (0.267)</t>
  </si>
  <si>
    <t>MPV (0.540)</t>
  </si>
  <si>
    <t>MPV (0.222)</t>
  </si>
  <si>
    <t>N-119 (Low Conc.)  Fall 2013  Ammonia + Organic Nitrogen (mg/L)</t>
  </si>
  <si>
    <t>N-120 (High Conc.)  Fall 2013  Ammonia + Organic Nitrogen (mg/L)</t>
  </si>
  <si>
    <t>N-119 (Low Conc.)  Fall 2013  Ammonia  (mg/L)</t>
  </si>
  <si>
    <t>N-120 (High Conc.)  Fall 2013  Ammonia  (mg/L)</t>
  </si>
  <si>
    <t>MPV (0.490)</t>
  </si>
  <si>
    <t>N-119 (Low Conc.)   Fall 2013  Nitrate (mg/L)</t>
  </si>
  <si>
    <t>MPV (0.272)</t>
  </si>
  <si>
    <t>N-120 (High Conc.)   Fall 2013 Nitrate (mg/L)</t>
  </si>
  <si>
    <t>MPV (0.679)</t>
  </si>
  <si>
    <t>Note: Reported one decimal off?</t>
  </si>
  <si>
    <t>N-119 (Low Conc.) Fall 2013   Nitrite + Nitrate (mg/L)</t>
  </si>
  <si>
    <t>MPV (0.271)</t>
  </si>
  <si>
    <t>N-120 (High Conc.) Fall 2013 Nitrite + Nitrate (mg/L)</t>
  </si>
  <si>
    <t>MPV (0.692)</t>
  </si>
  <si>
    <t>N-119 (Low Conc.) Fall 2013   Orthophosphate (mg/L)</t>
  </si>
  <si>
    <t>MPV (0.200)</t>
  </si>
  <si>
    <t>N-120 (High Conc.) Fall 2013   Orthophosphate (mg/L)</t>
  </si>
  <si>
    <t>MPV (0.651)</t>
  </si>
  <si>
    <t xml:space="preserve">N-119 (Low Conc.)   Fall 2013    Total Nitrogen (mg/L)  </t>
  </si>
  <si>
    <t>MPV (0.536)</t>
  </si>
  <si>
    <t xml:space="preserve">N-120 (High Conc.)   Fall 2013    Total Nitrogen (mg/L)  </t>
  </si>
  <si>
    <t>MPV (1.21)</t>
  </si>
  <si>
    <t xml:space="preserve">N-119 (Low Conc.)  Fall 2013    Total Phosphorus (mg/L)  </t>
  </si>
  <si>
    <t>MPV (0.230)</t>
  </si>
  <si>
    <t xml:space="preserve">N-120 (High Conc.)  Fall 2013    Total Phosphorus (mg/L)  </t>
  </si>
  <si>
    <t>MPV (0.663)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</si>
</sst>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Verdana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0" xfId="0" applyFo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0" xfId="0" applyFont="1"/>
    <xf numFmtId="0" fontId="8" fillId="3" borderId="0" xfId="0" applyFont="1" applyFill="1" applyBorder="1" applyAlignment="1">
      <alignment horizontal="right"/>
    </xf>
    <xf numFmtId="0" fontId="8" fillId="3" borderId="0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1" xfId="0" applyFont="1" applyBorder="1"/>
    <xf numFmtId="0" fontId="0" fillId="4" borderId="7" xfId="0" applyFill="1" applyBorder="1"/>
    <xf numFmtId="0" fontId="0" fillId="4" borderId="0" xfId="0" applyFill="1" applyBorder="1"/>
    <xf numFmtId="0" fontId="0" fillId="4" borderId="8" xfId="0" applyFill="1" applyBorder="1"/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8" fillId="3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165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27"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</dxfs>
  <tableStyles count="0" defaultTableStyle="TableStyleMedium9" defaultPivotStyle="PivotStyleLight16"/>
  <colors>
    <mruColors>
      <color rgb="FFFFCC00"/>
      <color rgb="FF00B05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TN!$C$2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showVal val="1"/>
          </c:dLbls>
          <c:cat>
            <c:strRef>
              <c:f>TN!$B$3:$B$11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TN!$C$3:$C$11</c:f>
              <c:numCache>
                <c:formatCode>0.000</c:formatCode>
                <c:ptCount val="9"/>
                <c:pt idx="0">
                  <c:v>0.53200000000000003</c:v>
                </c:pt>
                <c:pt idx="1">
                  <c:v>0.54</c:v>
                </c:pt>
                <c:pt idx="2">
                  <c:v>0.53</c:v>
                </c:pt>
                <c:pt idx="3">
                  <c:v>0.52200000000000002</c:v>
                </c:pt>
                <c:pt idx="4">
                  <c:v>0.53369999999999995</c:v>
                </c:pt>
                <c:pt idx="5">
                  <c:v>0.54</c:v>
                </c:pt>
                <c:pt idx="6">
                  <c:v>0.56999999999999995</c:v>
                </c:pt>
                <c:pt idx="7">
                  <c:v>0.52600000000000002</c:v>
                </c:pt>
                <c:pt idx="8">
                  <c:v>0.54500000000000004</c:v>
                </c:pt>
              </c:numCache>
            </c:numRef>
          </c:val>
        </c:ser>
        <c:ser>
          <c:idx val="2"/>
          <c:order val="2"/>
          <c:tx>
            <c:strRef>
              <c:f>TN!$H$2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3"/>
              <c:layout>
                <c:manualLayout>
                  <c:x val="0"/>
                  <c:y val="-5.6565974707707072E-2"/>
                </c:manualLayout>
              </c:layout>
              <c:showVal val="1"/>
            </c:dLbl>
            <c:dLbl>
              <c:idx val="4"/>
              <c:layout>
                <c:manualLayout>
                  <c:x val="-7.4436633494464617E-17"/>
                  <c:y val="-3.6036036036036036E-2"/>
                </c:manualLayout>
              </c:layout>
              <c:showVal val="1"/>
            </c:dLbl>
            <c:showVal val="1"/>
          </c:dLbls>
          <c:val>
            <c:numRef>
              <c:f>TN!$H$3:$H$11</c:f>
              <c:numCache>
                <c:formatCode>0.000</c:formatCode>
                <c:ptCount val="9"/>
                <c:pt idx="0">
                  <c:v>0.12121212121212131</c:v>
                </c:pt>
                <c:pt idx="1">
                  <c:v>0.12121212121212131</c:v>
                </c:pt>
                <c:pt idx="2">
                  <c:v>0.18181818181818196</c:v>
                </c:pt>
                <c:pt idx="3">
                  <c:v>0.42424242424242459</c:v>
                </c:pt>
                <c:pt idx="4">
                  <c:v>6.9696969696972116E-2</c:v>
                </c:pt>
                <c:pt idx="5">
                  <c:v>0.12121212121212131</c:v>
                </c:pt>
                <c:pt idx="6">
                  <c:v>1.0303030303030278</c:v>
                </c:pt>
                <c:pt idx="7">
                  <c:v>0.30303030303030326</c:v>
                </c:pt>
                <c:pt idx="8">
                  <c:v>0.27272727272727293</c:v>
                </c:pt>
              </c:numCache>
            </c:numRef>
          </c:val>
        </c:ser>
        <c:overlap val="100"/>
        <c:axId val="56638080"/>
        <c:axId val="88181376"/>
      </c:barChart>
      <c:lineChart>
        <c:grouping val="standard"/>
        <c:ser>
          <c:idx val="1"/>
          <c:order val="1"/>
          <c:tx>
            <c:strRef>
              <c:f>TN!$D$2</c:f>
              <c:strCache>
                <c:ptCount val="1"/>
                <c:pt idx="0">
                  <c:v>MPV (0.536)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TN!$D$3:$D$11</c:f>
              <c:numCache>
                <c:formatCode>0.000</c:formatCode>
                <c:ptCount val="9"/>
                <c:pt idx="0">
                  <c:v>0.53600000000000003</c:v>
                </c:pt>
                <c:pt idx="1">
                  <c:v>0.53600000000000003</c:v>
                </c:pt>
                <c:pt idx="2">
                  <c:v>0.53600000000000003</c:v>
                </c:pt>
                <c:pt idx="3">
                  <c:v>0.53600000000000003</c:v>
                </c:pt>
                <c:pt idx="4">
                  <c:v>0.53600000000000003</c:v>
                </c:pt>
                <c:pt idx="5">
                  <c:v>0.53600000000000003</c:v>
                </c:pt>
                <c:pt idx="6">
                  <c:v>0.53600000000000003</c:v>
                </c:pt>
                <c:pt idx="7">
                  <c:v>0.53600000000000003</c:v>
                </c:pt>
                <c:pt idx="8">
                  <c:v>0.53600000000000003</c:v>
                </c:pt>
              </c:numCache>
            </c:numRef>
          </c:val>
        </c:ser>
        <c:marker val="1"/>
        <c:axId val="56638080"/>
        <c:axId val="88181376"/>
      </c:lineChart>
      <c:catAx>
        <c:axId val="56638080"/>
        <c:scaling>
          <c:orientation val="minMax"/>
        </c:scaling>
        <c:axPos val="b"/>
        <c:tickLblPos val="nextTo"/>
        <c:crossAx val="88181376"/>
        <c:crosses val="autoZero"/>
        <c:auto val="1"/>
        <c:lblAlgn val="ctr"/>
        <c:lblOffset val="100"/>
      </c:catAx>
      <c:valAx>
        <c:axId val="88181376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 b="0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r>
                  <a:rPr lang="en-US" sz="1200" b="0">
                    <a:solidFill>
                      <a:schemeClr val="tx2">
                        <a:lumMod val="60000"/>
                        <a:lumOff val="40000"/>
                      </a:schemeClr>
                    </a:solidFill>
                  </a:rPr>
                  <a:t>Reported Values (mg/L)</a:t>
                </a:r>
              </a:p>
            </c:rich>
          </c:tx>
          <c:layout/>
        </c:title>
        <c:numFmt formatCode="0.000" sourceLinked="1"/>
        <c:tickLblPos val="nextTo"/>
        <c:crossAx val="56638080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'NO3'!$C$29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'NO3'!$B$30:$B$32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'NO3'!$C$30:$C$32</c:f>
              <c:numCache>
                <c:formatCode>0.000</c:formatCode>
                <c:ptCount val="3"/>
                <c:pt idx="0">
                  <c:v>6.6000000000000003E-2</c:v>
                </c:pt>
                <c:pt idx="1">
                  <c:v>0.68</c:v>
                </c:pt>
                <c:pt idx="2">
                  <c:v>0.69499999999999995</c:v>
                </c:pt>
              </c:numCache>
            </c:numRef>
          </c:val>
        </c:ser>
        <c:ser>
          <c:idx val="2"/>
          <c:order val="2"/>
          <c:tx>
            <c:strRef>
              <c:f>'NO3'!$H$29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4.2462845010615723E-2"/>
                </c:manualLayout>
              </c:layout>
              <c:showVal val="1"/>
            </c:dLbl>
            <c:dLbl>
              <c:idx val="1"/>
              <c:layout>
                <c:manualLayout>
                  <c:x val="4.8349529791305154E-3"/>
                  <c:y val="-4.6180337357777289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037888041276032E-2"/>
                </c:manualLayout>
              </c:layout>
              <c:showVal val="1"/>
            </c:dLbl>
            <c:showVal val="1"/>
          </c:dLbls>
          <c:cat>
            <c:strRef>
              <c:f>'NO3'!$B$30:$B$32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'NO3'!$H$30:$H$32</c:f>
              <c:numCache>
                <c:formatCode>0.000</c:formatCode>
                <c:ptCount val="3"/>
                <c:pt idx="0">
                  <c:v>21.137931034482758</c:v>
                </c:pt>
                <c:pt idx="1">
                  <c:v>3.4482758620689682E-2</c:v>
                </c:pt>
                <c:pt idx="2">
                  <c:v>0.55172413793103114</c:v>
                </c:pt>
              </c:numCache>
            </c:numRef>
          </c:val>
        </c:ser>
        <c:overlap val="100"/>
        <c:axId val="56572544"/>
        <c:axId val="56582528"/>
      </c:barChart>
      <c:lineChart>
        <c:grouping val="standard"/>
        <c:ser>
          <c:idx val="1"/>
          <c:order val="1"/>
          <c:tx>
            <c:strRef>
              <c:f>'NO3'!$D$29</c:f>
              <c:strCache>
                <c:ptCount val="1"/>
                <c:pt idx="0">
                  <c:v>MPV (0.679)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'NO3'!$B$30:$B$32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'NO3'!$D$30:$D$32</c:f>
              <c:numCache>
                <c:formatCode>0.000</c:formatCode>
                <c:ptCount val="3"/>
                <c:pt idx="0">
                  <c:v>0.67900000000000005</c:v>
                </c:pt>
                <c:pt idx="1">
                  <c:v>0.67900000000000005</c:v>
                </c:pt>
                <c:pt idx="2">
                  <c:v>0.67900000000000005</c:v>
                </c:pt>
              </c:numCache>
            </c:numRef>
          </c:val>
        </c:ser>
        <c:marker val="1"/>
        <c:axId val="56572544"/>
        <c:axId val="56582528"/>
      </c:lineChart>
      <c:catAx>
        <c:axId val="56572544"/>
        <c:scaling>
          <c:orientation val="minMax"/>
        </c:scaling>
        <c:axPos val="b"/>
        <c:tickLblPos val="nextTo"/>
        <c:crossAx val="56582528"/>
        <c:crosses val="autoZero"/>
        <c:auto val="1"/>
        <c:lblAlgn val="ctr"/>
        <c:lblOffset val="100"/>
      </c:catAx>
      <c:valAx>
        <c:axId val="56582528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tickLblPos val="nextTo"/>
        <c:crossAx val="56572544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'NO2+NO3'!$C$2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'NO2+NO3'!$B$3:$B$11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'NO2+NO3'!$C$3:$C$11</c:f>
              <c:numCache>
                <c:formatCode>0.000</c:formatCode>
                <c:ptCount val="9"/>
                <c:pt idx="0">
                  <c:v>0.27300000000000002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0.27300000000000002</c:v>
                </c:pt>
                <c:pt idx="4">
                  <c:v>0.25679999999999997</c:v>
                </c:pt>
                <c:pt idx="5">
                  <c:v>0.26829999999999998</c:v>
                </c:pt>
                <c:pt idx="6">
                  <c:v>0.26400000000000001</c:v>
                </c:pt>
                <c:pt idx="7">
                  <c:v>0.27500000000000002</c:v>
                </c:pt>
                <c:pt idx="8">
                  <c:v>0.27400000000000002</c:v>
                </c:pt>
              </c:numCache>
            </c:numRef>
          </c:val>
        </c:ser>
        <c:ser>
          <c:idx val="2"/>
          <c:order val="2"/>
          <c:tx>
            <c:strRef>
              <c:f>'NO2+NO3'!$H$2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-2.9126206170219871E-2"/>
                </c:manualLayout>
              </c:layout>
              <c:showVal val="1"/>
            </c:dLbl>
            <c:dLbl>
              <c:idx val="2"/>
              <c:layout>
                <c:manualLayout>
                  <c:x val="2.099737532808441E-3"/>
                  <c:y val="-3.2362451300244267E-2"/>
                </c:manualLayout>
              </c:layout>
              <c:showVal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2.14</a:t>
                    </a:r>
                  </a:p>
                </c:rich>
              </c:tx>
              <c:showVal val="1"/>
            </c:dLbl>
            <c:showVal val="1"/>
          </c:dLbls>
          <c:cat>
            <c:strRef>
              <c:f>'NO2+NO3'!$B$3:$B$11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'NO2+NO3'!$H$3:$H$11</c:f>
              <c:numCache>
                <c:formatCode>0.000</c:formatCode>
                <c:ptCount val="9"/>
                <c:pt idx="0">
                  <c:v>0.15384615384615399</c:v>
                </c:pt>
                <c:pt idx="1">
                  <c:v>0.69230769230769296</c:v>
                </c:pt>
                <c:pt idx="2">
                  <c:v>0.69230769230769296</c:v>
                </c:pt>
                <c:pt idx="3">
                  <c:v>0.15384615384615399</c:v>
                </c:pt>
                <c:pt idx="4">
                  <c:v>1.092307692307696</c:v>
                </c:pt>
                <c:pt idx="5">
                  <c:v>0.20769230769231045</c:v>
                </c:pt>
                <c:pt idx="6">
                  <c:v>0.53846153846153899</c:v>
                </c:pt>
                <c:pt idx="7">
                  <c:v>0.30769230769230799</c:v>
                </c:pt>
                <c:pt idx="8">
                  <c:v>0.23076923076923098</c:v>
                </c:pt>
              </c:numCache>
            </c:numRef>
          </c:val>
        </c:ser>
        <c:overlap val="100"/>
        <c:axId val="56660736"/>
        <c:axId val="56662272"/>
      </c:barChart>
      <c:lineChart>
        <c:grouping val="standard"/>
        <c:ser>
          <c:idx val="1"/>
          <c:order val="1"/>
          <c:tx>
            <c:strRef>
              <c:f>'NO2+NO3'!$D$2</c:f>
              <c:strCache>
                <c:ptCount val="1"/>
                <c:pt idx="0">
                  <c:v>MPV (0.271)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'NO2+NO3'!$D$3:$D$11</c:f>
              <c:numCache>
                <c:formatCode>0.000</c:formatCode>
                <c:ptCount val="9"/>
                <c:pt idx="0">
                  <c:v>0.27100000000000002</c:v>
                </c:pt>
                <c:pt idx="1">
                  <c:v>0.27100000000000002</c:v>
                </c:pt>
                <c:pt idx="2">
                  <c:v>0.27100000000000002</c:v>
                </c:pt>
                <c:pt idx="3">
                  <c:v>0.27100000000000002</c:v>
                </c:pt>
                <c:pt idx="4">
                  <c:v>0.27100000000000002</c:v>
                </c:pt>
                <c:pt idx="5">
                  <c:v>0.27100000000000002</c:v>
                </c:pt>
                <c:pt idx="6">
                  <c:v>0.27100000000000002</c:v>
                </c:pt>
                <c:pt idx="7">
                  <c:v>0.27100000000000002</c:v>
                </c:pt>
                <c:pt idx="8">
                  <c:v>0.27100000000000002</c:v>
                </c:pt>
              </c:numCache>
            </c:numRef>
          </c:val>
        </c:ser>
        <c:marker val="1"/>
        <c:axId val="56660736"/>
        <c:axId val="56662272"/>
      </c:lineChart>
      <c:catAx>
        <c:axId val="56660736"/>
        <c:scaling>
          <c:orientation val="minMax"/>
        </c:scaling>
        <c:axPos val="b"/>
        <c:tickLblPos val="nextTo"/>
        <c:txPr>
          <a:bodyPr/>
          <a:lstStyle/>
          <a:p>
            <a:pPr>
              <a:defRPr b="0"/>
            </a:pPr>
            <a:endParaRPr lang="en-US"/>
          </a:p>
        </c:txPr>
        <c:crossAx val="56662272"/>
        <c:crosses val="autoZero"/>
        <c:auto val="1"/>
        <c:lblAlgn val="ctr"/>
        <c:lblOffset val="100"/>
      </c:catAx>
      <c:valAx>
        <c:axId val="56662272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tickLblPos val="nextTo"/>
        <c:crossAx val="56660736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'NO2+NO3'!$C$35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'NO2+NO3'!$B$36:$B$41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'NO2+NO3'!$C$36:$C$41</c:f>
              <c:numCache>
                <c:formatCode>0.000</c:formatCode>
                <c:ptCount val="6"/>
                <c:pt idx="0">
                  <c:v>0.71899999999999997</c:v>
                </c:pt>
                <c:pt idx="1">
                  <c:v>0.69</c:v>
                </c:pt>
                <c:pt idx="2">
                  <c:v>0.69199999999999995</c:v>
                </c:pt>
                <c:pt idx="3">
                  <c:v>0.69979999999999998</c:v>
                </c:pt>
                <c:pt idx="4">
                  <c:v>0.69499999999999995</c:v>
                </c:pt>
                <c:pt idx="5">
                  <c:v>0.69199999999999995</c:v>
                </c:pt>
              </c:numCache>
            </c:numRef>
          </c:val>
        </c:ser>
        <c:ser>
          <c:idx val="2"/>
          <c:order val="2"/>
          <c:tx>
            <c:strRef>
              <c:f>'NO2+NO3'!$H$35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4.5734388742304309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2.1108179419525096E-2"/>
                </c:manualLayout>
              </c:layout>
              <c:showVal val="1"/>
            </c:dLbl>
            <c:dLbl>
              <c:idx val="6"/>
              <c:layout>
                <c:manualLayout>
                  <c:x val="0"/>
                  <c:y val="-3.8698328935795952E-2"/>
                </c:manualLayout>
              </c:layout>
              <c:showVal val="1"/>
            </c:dLbl>
            <c:showVal val="1"/>
          </c:dLbls>
          <c:cat>
            <c:strRef>
              <c:f>'NO2+NO3'!$B$36:$B$41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'NO2+NO3'!$H$36:$H$41</c:f>
              <c:numCache>
                <c:formatCode>0.000</c:formatCode>
                <c:ptCount val="6"/>
                <c:pt idx="0">
                  <c:v>0.96428571428571508</c:v>
                </c:pt>
                <c:pt idx="1">
                  <c:v>7.1428571428571494E-2</c:v>
                </c:pt>
                <c:pt idx="2">
                  <c:v>0</c:v>
                </c:pt>
                <c:pt idx="3">
                  <c:v>0.27857142857142958</c:v>
                </c:pt>
                <c:pt idx="4">
                  <c:v>0.10714285714285723</c:v>
                </c:pt>
                <c:pt idx="5">
                  <c:v>0</c:v>
                </c:pt>
              </c:numCache>
            </c:numRef>
          </c:val>
        </c:ser>
        <c:overlap val="100"/>
        <c:axId val="56675328"/>
        <c:axId val="56681216"/>
      </c:barChart>
      <c:lineChart>
        <c:grouping val="standard"/>
        <c:ser>
          <c:idx val="1"/>
          <c:order val="1"/>
          <c:tx>
            <c:strRef>
              <c:f>'NO2+NO3'!$D$35</c:f>
              <c:strCache>
                <c:ptCount val="1"/>
                <c:pt idx="0">
                  <c:v>MPV (0.692)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'NO2+NO3'!$B$36:$B$41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'NO2+NO3'!$D$36:$D$41</c:f>
              <c:numCache>
                <c:formatCode>0.000</c:formatCode>
                <c:ptCount val="6"/>
                <c:pt idx="0">
                  <c:v>0.69199999999999995</c:v>
                </c:pt>
                <c:pt idx="1">
                  <c:v>0.69199999999999995</c:v>
                </c:pt>
                <c:pt idx="2">
                  <c:v>0.69199999999999995</c:v>
                </c:pt>
                <c:pt idx="3">
                  <c:v>0.69199999999999995</c:v>
                </c:pt>
                <c:pt idx="4">
                  <c:v>0.69199999999999995</c:v>
                </c:pt>
                <c:pt idx="5">
                  <c:v>0.69199999999999995</c:v>
                </c:pt>
              </c:numCache>
            </c:numRef>
          </c:val>
        </c:ser>
        <c:marker val="1"/>
        <c:axId val="56675328"/>
        <c:axId val="56681216"/>
      </c:lineChart>
      <c:catAx>
        <c:axId val="56675328"/>
        <c:scaling>
          <c:orientation val="minMax"/>
        </c:scaling>
        <c:axPos val="b"/>
        <c:tickLblPos val="nextTo"/>
        <c:crossAx val="56681216"/>
        <c:crosses val="autoZero"/>
        <c:auto val="1"/>
        <c:lblAlgn val="ctr"/>
        <c:lblOffset val="100"/>
      </c:catAx>
      <c:valAx>
        <c:axId val="56681216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tickLblPos val="nextTo"/>
        <c:crossAx val="56675328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'PO4'!$C$2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'PO4'!$B$3:$B$11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'PO4'!$C$3:$C$11</c:f>
              <c:numCache>
                <c:formatCode>0.000</c:formatCode>
                <c:ptCount val="9"/>
                <c:pt idx="0">
                  <c:v>0.154</c:v>
                </c:pt>
                <c:pt idx="1">
                  <c:v>0.21</c:v>
                </c:pt>
                <c:pt idx="2">
                  <c:v>0.15</c:v>
                </c:pt>
                <c:pt idx="3">
                  <c:v>0.182</c:v>
                </c:pt>
                <c:pt idx="4">
                  <c:v>0.2079</c:v>
                </c:pt>
                <c:pt idx="5">
                  <c:v>0.16339999999999999</c:v>
                </c:pt>
                <c:pt idx="6">
                  <c:v>0.2258</c:v>
                </c:pt>
                <c:pt idx="7">
                  <c:v>0.219</c:v>
                </c:pt>
                <c:pt idx="8">
                  <c:v>0.219</c:v>
                </c:pt>
              </c:numCache>
            </c:numRef>
          </c:val>
        </c:ser>
        <c:ser>
          <c:idx val="2"/>
          <c:order val="2"/>
          <c:tx>
            <c:strRef>
              <c:f>'PO4'!$H$2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1.3659433154410075E-2"/>
                </c:manualLayout>
              </c:layout>
              <c:dLblPos val="ctr"/>
              <c:showVal val="1"/>
            </c:dLbl>
            <c:dLbl>
              <c:idx val="2"/>
              <c:layout>
                <c:manualLayout>
                  <c:x val="3.8015804142143714E-17"/>
                  <c:y val="-5.4658340121278008E-2"/>
                </c:manualLayout>
              </c:layout>
              <c:dLblPos val="ctr"/>
              <c:showVal val="1"/>
            </c:dLbl>
            <c:dLbl>
              <c:idx val="3"/>
              <c:layout>
                <c:manualLayout>
                  <c:x val="0"/>
                  <c:y val="2.1018818271058292E-2"/>
                </c:manualLayout>
              </c:layout>
              <c:dLblPos val="ctr"/>
              <c:showVal val="1"/>
            </c:dLbl>
            <c:dLbl>
              <c:idx val="4"/>
              <c:layout>
                <c:manualLayout>
                  <c:x val="0"/>
                  <c:y val="-1.2372578096172995E-2"/>
                </c:manualLayout>
              </c:layout>
              <c:dLblPos val="ctr"/>
              <c:showVal val="1"/>
            </c:dLbl>
            <c:dLbl>
              <c:idx val="5"/>
              <c:layout>
                <c:manualLayout>
                  <c:x val="0"/>
                  <c:y val="1.0087373030625813E-2"/>
                </c:manualLayout>
              </c:layout>
              <c:dLblPos val="ctr"/>
              <c:showVal val="1"/>
            </c:dLbl>
            <c:dLbl>
              <c:idx val="6"/>
              <c:layout>
                <c:manualLayout>
                  <c:x val="8.5733692234157724E-4"/>
                  <c:y val="4.682971657720498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0.66</a:t>
                    </a:r>
                  </a:p>
                </c:rich>
              </c:tx>
              <c:spPr>
                <a:noFill/>
              </c:spPr>
              <c:dLblPos val="ctr"/>
              <c:showVal val="1"/>
            </c:dLbl>
            <c:dLbl>
              <c:idx val="8"/>
              <c:layout>
                <c:manualLayout>
                  <c:x val="0"/>
                  <c:y val="2.5290698079185801E-2"/>
                </c:manualLayout>
              </c:layout>
              <c:dLblPos val="ctr"/>
              <c:showVal val="1"/>
            </c:dLbl>
            <c:spPr>
              <a:noFill/>
            </c:spPr>
            <c:dLblPos val="inBase"/>
            <c:showVal val="1"/>
          </c:dLbls>
          <c:cat>
            <c:strRef>
              <c:f>'PO4'!$B$3:$B$11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'PO4'!$H$3:$H$11</c:f>
              <c:numCache>
                <c:formatCode>0.000</c:formatCode>
                <c:ptCount val="9"/>
                <c:pt idx="0">
                  <c:v>1.1794871794871797</c:v>
                </c:pt>
                <c:pt idx="1">
                  <c:v>0.25641025641025594</c:v>
                </c:pt>
                <c:pt idx="2">
                  <c:v>1.2820512820512824</c:v>
                </c:pt>
                <c:pt idx="3">
                  <c:v>0.46153846153846195</c:v>
                </c:pt>
                <c:pt idx="4">
                  <c:v>0.20256410256410232</c:v>
                </c:pt>
                <c:pt idx="5">
                  <c:v>0.93846153846153901</c:v>
                </c:pt>
                <c:pt idx="6">
                  <c:v>0.6615384615384613</c:v>
                </c:pt>
                <c:pt idx="7">
                  <c:v>0.48717948717948689</c:v>
                </c:pt>
                <c:pt idx="8">
                  <c:v>0.48717948717948689</c:v>
                </c:pt>
              </c:numCache>
            </c:numRef>
          </c:val>
        </c:ser>
        <c:overlap val="100"/>
        <c:axId val="56744576"/>
        <c:axId val="56750464"/>
      </c:barChart>
      <c:lineChart>
        <c:grouping val="standard"/>
        <c:ser>
          <c:idx val="1"/>
          <c:order val="1"/>
          <c:tx>
            <c:strRef>
              <c:f>'PO4'!$D$2</c:f>
              <c:strCache>
                <c:ptCount val="1"/>
                <c:pt idx="0">
                  <c:v>MPV (0.200)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'PO4'!$D$3:$D$11</c:f>
              <c:numCache>
                <c:formatCode>0.000</c:formatCode>
                <c:ptCount val="9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</c:numCache>
            </c:numRef>
          </c:val>
        </c:ser>
        <c:marker val="1"/>
        <c:axId val="56744576"/>
        <c:axId val="56750464"/>
      </c:lineChart>
      <c:catAx>
        <c:axId val="56744576"/>
        <c:scaling>
          <c:orientation val="minMax"/>
        </c:scaling>
        <c:axPos val="b"/>
        <c:tickLblPos val="nextTo"/>
        <c:crossAx val="56750464"/>
        <c:crosses val="autoZero"/>
        <c:auto val="1"/>
        <c:lblAlgn val="ctr"/>
        <c:lblOffset val="100"/>
      </c:catAx>
      <c:valAx>
        <c:axId val="56750464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tickLblPos val="nextTo"/>
        <c:crossAx val="56744576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'PO4'!$C$35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'PO4'!$B$36:$B$41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'PO4'!$C$36:$C$41</c:f>
              <c:numCache>
                <c:formatCode>0.000</c:formatCode>
                <c:ptCount val="6"/>
                <c:pt idx="0">
                  <c:v>0.68899999999999995</c:v>
                </c:pt>
                <c:pt idx="1">
                  <c:v>0.66</c:v>
                </c:pt>
                <c:pt idx="2">
                  <c:v>0.66400000000000003</c:v>
                </c:pt>
                <c:pt idx="3">
                  <c:v>0.62939999999999996</c:v>
                </c:pt>
                <c:pt idx="4">
                  <c:v>0.6361</c:v>
                </c:pt>
                <c:pt idx="5">
                  <c:v>0.65</c:v>
                </c:pt>
              </c:numCache>
            </c:numRef>
          </c:val>
        </c:ser>
        <c:ser>
          <c:idx val="2"/>
          <c:order val="2"/>
          <c:tx>
            <c:strRef>
              <c:f>'PO4'!$H$35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-4.6594982078853049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-2.5089605734767047E-2"/>
                </c:manualLayout>
              </c:layout>
              <c:showVal val="1"/>
            </c:dLbl>
            <c:dLbl>
              <c:idx val="5"/>
              <c:layout>
                <c:manualLayout>
                  <c:x val="0"/>
                  <c:y val="-4.3010752688172046E-2"/>
                </c:manualLayout>
              </c:layout>
              <c:showVal val="1"/>
            </c:dLbl>
            <c:showVal val="1"/>
          </c:dLbls>
          <c:cat>
            <c:strRef>
              <c:f>'PO4'!$B$36:$B$41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'PO4'!$H$36:$H$41</c:f>
              <c:numCache>
                <c:formatCode>0.000</c:formatCode>
                <c:ptCount val="6"/>
                <c:pt idx="0">
                  <c:v>1.5199999999999969</c:v>
                </c:pt>
                <c:pt idx="1">
                  <c:v>0.36000000000000032</c:v>
                </c:pt>
                <c:pt idx="2">
                  <c:v>0.52000000000000046</c:v>
                </c:pt>
                <c:pt idx="3">
                  <c:v>0.86400000000000254</c:v>
                </c:pt>
                <c:pt idx="4">
                  <c:v>0.59600000000000097</c:v>
                </c:pt>
                <c:pt idx="5">
                  <c:v>4.0000000000000036E-2</c:v>
                </c:pt>
              </c:numCache>
            </c:numRef>
          </c:val>
        </c:ser>
        <c:overlap val="100"/>
        <c:axId val="56969472"/>
        <c:axId val="56979456"/>
      </c:barChart>
      <c:lineChart>
        <c:grouping val="standard"/>
        <c:ser>
          <c:idx val="1"/>
          <c:order val="1"/>
          <c:tx>
            <c:strRef>
              <c:f>'PO4'!$D$35</c:f>
              <c:strCache>
                <c:ptCount val="1"/>
                <c:pt idx="0">
                  <c:v>MPV (0.651)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'PO4'!$B$36:$B$41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'PO4'!$D$36:$D$41</c:f>
              <c:numCache>
                <c:formatCode>0.000</c:formatCode>
                <c:ptCount val="6"/>
                <c:pt idx="0">
                  <c:v>0.65100000000000002</c:v>
                </c:pt>
                <c:pt idx="1">
                  <c:v>0.65100000000000002</c:v>
                </c:pt>
                <c:pt idx="2">
                  <c:v>0.65100000000000002</c:v>
                </c:pt>
                <c:pt idx="3">
                  <c:v>0.65100000000000002</c:v>
                </c:pt>
                <c:pt idx="4">
                  <c:v>0.65100000000000002</c:v>
                </c:pt>
                <c:pt idx="5">
                  <c:v>0.65100000000000002</c:v>
                </c:pt>
              </c:numCache>
            </c:numRef>
          </c:val>
        </c:ser>
        <c:marker val="1"/>
        <c:axId val="56969472"/>
        <c:axId val="56979456"/>
      </c:lineChart>
      <c:catAx>
        <c:axId val="56969472"/>
        <c:scaling>
          <c:orientation val="minMax"/>
        </c:scaling>
        <c:axPos val="b"/>
        <c:tickLblPos val="nextTo"/>
        <c:crossAx val="56979456"/>
        <c:crosses val="autoZero"/>
        <c:auto val="1"/>
        <c:lblAlgn val="ctr"/>
        <c:lblOffset val="100"/>
      </c:catAx>
      <c:valAx>
        <c:axId val="56979456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tickLblPos val="nextTo"/>
        <c:crossAx val="56969472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TN!$C$33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TN!$B$34:$B$39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 DPW</c:v>
                </c:pt>
              </c:strCache>
            </c:strRef>
          </c:cat>
          <c:val>
            <c:numRef>
              <c:f>TN!$C$34:$C$39</c:f>
              <c:numCache>
                <c:formatCode>0.00</c:formatCode>
                <c:ptCount val="6"/>
                <c:pt idx="0">
                  <c:v>1.24</c:v>
                </c:pt>
                <c:pt idx="1">
                  <c:v>1.25</c:v>
                </c:pt>
                <c:pt idx="2">
                  <c:v>1.286</c:v>
                </c:pt>
                <c:pt idx="3">
                  <c:v>1.23</c:v>
                </c:pt>
                <c:pt idx="4">
                  <c:v>1.2390000000000001</c:v>
                </c:pt>
                <c:pt idx="5">
                  <c:v>1.19</c:v>
                </c:pt>
              </c:numCache>
            </c:numRef>
          </c:val>
        </c:ser>
        <c:ser>
          <c:idx val="2"/>
          <c:order val="2"/>
          <c:tx>
            <c:strRef>
              <c:f>TN!$H$33</c:f>
              <c:strCache>
                <c:ptCount val="1"/>
                <c:pt idx="0">
                  <c:v>Absolute Z Value </c:v>
                </c:pt>
              </c:strCache>
            </c:strRef>
          </c:tx>
          <c:dLbls>
            <c:showVal val="1"/>
          </c:dLbls>
          <c:val>
            <c:numRef>
              <c:f>TN!$H$34:$H$39</c:f>
              <c:numCache>
                <c:formatCode>0.000</c:formatCode>
                <c:ptCount val="6"/>
                <c:pt idx="0">
                  <c:v>0.68181818181818243</c:v>
                </c:pt>
                <c:pt idx="1">
                  <c:v>0.90909090909090995</c:v>
                </c:pt>
                <c:pt idx="2">
                  <c:v>1.7272727272727288</c:v>
                </c:pt>
                <c:pt idx="3">
                  <c:v>0.45454545454545497</c:v>
                </c:pt>
                <c:pt idx="4">
                  <c:v>0.65909090909091228</c:v>
                </c:pt>
                <c:pt idx="5">
                  <c:v>0.45454545454545497</c:v>
                </c:pt>
              </c:numCache>
            </c:numRef>
          </c:val>
        </c:ser>
        <c:overlap val="100"/>
        <c:axId val="98267136"/>
        <c:axId val="98268672"/>
      </c:barChart>
      <c:lineChart>
        <c:grouping val="standard"/>
        <c:ser>
          <c:idx val="1"/>
          <c:order val="1"/>
          <c:tx>
            <c:strRef>
              <c:f>TN!$D$33</c:f>
              <c:strCache>
                <c:ptCount val="1"/>
                <c:pt idx="0">
                  <c:v>MPV (1.21)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TN!$D$34:$D$39</c:f>
              <c:numCache>
                <c:formatCode>0.00</c:formatCode>
                <c:ptCount val="6"/>
                <c:pt idx="0">
                  <c:v>1.21</c:v>
                </c:pt>
                <c:pt idx="1">
                  <c:v>1.21</c:v>
                </c:pt>
                <c:pt idx="2">
                  <c:v>1.21</c:v>
                </c:pt>
                <c:pt idx="3">
                  <c:v>1.21</c:v>
                </c:pt>
                <c:pt idx="4">
                  <c:v>1.21</c:v>
                </c:pt>
                <c:pt idx="5">
                  <c:v>1.21</c:v>
                </c:pt>
              </c:numCache>
            </c:numRef>
          </c:val>
        </c:ser>
        <c:marker val="1"/>
        <c:axId val="98267136"/>
        <c:axId val="98268672"/>
      </c:lineChart>
      <c:catAx>
        <c:axId val="98267136"/>
        <c:scaling>
          <c:orientation val="minMax"/>
        </c:scaling>
        <c:axPos val="b"/>
        <c:tickLblPos val="nextTo"/>
        <c:crossAx val="98268672"/>
        <c:crosses val="autoZero"/>
        <c:auto val="1"/>
        <c:lblAlgn val="ctr"/>
        <c:lblOffset val="100"/>
      </c:catAx>
      <c:valAx>
        <c:axId val="98268672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" sourceLinked="1"/>
        <c:tickLblPos val="nextTo"/>
        <c:crossAx val="98267136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TP!$C$2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spPr>
              <a:noFill/>
              <a:ln>
                <a:noFill/>
              </a:ln>
            </c:spPr>
            <c:showVal val="1"/>
          </c:dLbls>
          <c:cat>
            <c:strRef>
              <c:f>TP!$B$3:$B$11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TP!$C$3:$C$11</c:f>
              <c:numCache>
                <c:formatCode>0.000</c:formatCode>
                <c:ptCount val="9"/>
                <c:pt idx="0">
                  <c:v>0.223</c:v>
                </c:pt>
                <c:pt idx="1">
                  <c:v>0.23</c:v>
                </c:pt>
                <c:pt idx="2">
                  <c:v>0.23200000000000001</c:v>
                </c:pt>
                <c:pt idx="3">
                  <c:v>0.22600000000000001</c:v>
                </c:pt>
                <c:pt idx="4">
                  <c:v>0.2334</c:v>
                </c:pt>
                <c:pt idx="5">
                  <c:v>0.1958</c:v>
                </c:pt>
                <c:pt idx="6">
                  <c:v>0.23719999999999999</c:v>
                </c:pt>
                <c:pt idx="7">
                  <c:v>0.245</c:v>
                </c:pt>
                <c:pt idx="8">
                  <c:v>0.23699999999999999</c:v>
                </c:pt>
              </c:numCache>
            </c:numRef>
          </c:val>
        </c:ser>
        <c:ser>
          <c:idx val="2"/>
          <c:order val="2"/>
          <c:tx>
            <c:strRef>
              <c:f>TP!$H$2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2"/>
              <c:layout>
                <c:manualLayout>
                  <c:x val="-1.5530603053316582E-7"/>
                  <c:y val="-4.0404329624086299E-2"/>
                </c:manualLayout>
              </c:layout>
              <c:showVal val="1"/>
            </c:dLbl>
            <c:showVal val="1"/>
          </c:dLbls>
          <c:val>
            <c:numRef>
              <c:f>TP!$H$3:$H$11</c:f>
              <c:numCache>
                <c:formatCode>0.000</c:formatCode>
                <c:ptCount val="9"/>
                <c:pt idx="0">
                  <c:v>0.58333333333333381</c:v>
                </c:pt>
                <c:pt idx="1">
                  <c:v>0</c:v>
                </c:pt>
                <c:pt idx="2">
                  <c:v>0.16666666666666682</c:v>
                </c:pt>
                <c:pt idx="3">
                  <c:v>0.33333333333333365</c:v>
                </c:pt>
                <c:pt idx="4">
                  <c:v>0.28333333333333222</c:v>
                </c:pt>
                <c:pt idx="5">
                  <c:v>2.8500000000000005</c:v>
                </c:pt>
                <c:pt idx="6">
                  <c:v>0.59999999999999865</c:v>
                </c:pt>
                <c:pt idx="7">
                  <c:v>1.2499999999999987</c:v>
                </c:pt>
                <c:pt idx="8">
                  <c:v>0.58333333333333148</c:v>
                </c:pt>
              </c:numCache>
            </c:numRef>
          </c:val>
        </c:ser>
        <c:overlap val="100"/>
        <c:axId val="98981376"/>
        <c:axId val="102716544"/>
      </c:barChart>
      <c:lineChart>
        <c:grouping val="standard"/>
        <c:ser>
          <c:idx val="1"/>
          <c:order val="1"/>
          <c:tx>
            <c:strRef>
              <c:f>TP!$D$2</c:f>
              <c:strCache>
                <c:ptCount val="1"/>
                <c:pt idx="0">
                  <c:v>MPV (0.230)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TP!$D$3:$D$11</c:f>
              <c:numCache>
                <c:formatCode>0.000</c:formatCode>
                <c:ptCount val="9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0.23</c:v>
                </c:pt>
                <c:pt idx="6">
                  <c:v>0.23</c:v>
                </c:pt>
                <c:pt idx="7">
                  <c:v>0.23</c:v>
                </c:pt>
                <c:pt idx="8">
                  <c:v>0.23</c:v>
                </c:pt>
              </c:numCache>
            </c:numRef>
          </c:val>
        </c:ser>
        <c:marker val="1"/>
        <c:axId val="98981376"/>
        <c:axId val="102716544"/>
      </c:lineChart>
      <c:catAx>
        <c:axId val="98981376"/>
        <c:scaling>
          <c:orientation val="minMax"/>
        </c:scaling>
        <c:axPos val="b"/>
        <c:tickLblPos val="nextTo"/>
        <c:crossAx val="102716544"/>
        <c:crosses val="autoZero"/>
        <c:auto val="1"/>
        <c:lblAlgn val="ctr"/>
        <c:lblOffset val="100"/>
      </c:catAx>
      <c:valAx>
        <c:axId val="102716544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tickLblPos val="nextTo"/>
        <c:crossAx val="98981376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TP!$C$34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spPr>
              <a:noFill/>
            </c:spPr>
            <c:showVal val="1"/>
          </c:dLbls>
          <c:cat>
            <c:strRef>
              <c:f>TP!$B$35:$B$40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TP!$C$35:$C$40</c:f>
              <c:numCache>
                <c:formatCode>0.000</c:formatCode>
                <c:ptCount val="6"/>
                <c:pt idx="0">
                  <c:v>0.66200000000000003</c:v>
                </c:pt>
                <c:pt idx="1">
                  <c:v>0.66</c:v>
                </c:pt>
                <c:pt idx="2">
                  <c:v>0.68799999999999994</c:v>
                </c:pt>
                <c:pt idx="3">
                  <c:v>0.65649999999999997</c:v>
                </c:pt>
                <c:pt idx="4">
                  <c:v>0.64170000000000005</c:v>
                </c:pt>
                <c:pt idx="5">
                  <c:v>0.7</c:v>
                </c:pt>
              </c:numCache>
            </c:numRef>
          </c:val>
        </c:ser>
        <c:ser>
          <c:idx val="2"/>
          <c:order val="2"/>
          <c:tx>
            <c:strRef>
              <c:f>TP!$H$34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2.2038567493112955E-2"/>
                </c:manualLayout>
              </c:layout>
              <c:showVal val="1"/>
            </c:dLbl>
            <c:showVal val="1"/>
          </c:dLbls>
          <c:cat>
            <c:strRef>
              <c:f>TP!$B$35:$B$40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TP!$H$35:$H$40</c:f>
              <c:numCache>
                <c:formatCode>0.000</c:formatCode>
                <c:ptCount val="6"/>
                <c:pt idx="0">
                  <c:v>3.703703703703707E-2</c:v>
                </c:pt>
                <c:pt idx="1">
                  <c:v>0.11111111111111122</c:v>
                </c:pt>
                <c:pt idx="2">
                  <c:v>0.9259259259259226</c:v>
                </c:pt>
                <c:pt idx="3">
                  <c:v>0.240740740740743</c:v>
                </c:pt>
                <c:pt idx="4">
                  <c:v>0.78888888888888842</c:v>
                </c:pt>
                <c:pt idx="5">
                  <c:v>1.3703703703703676</c:v>
                </c:pt>
              </c:numCache>
            </c:numRef>
          </c:val>
        </c:ser>
        <c:overlap val="100"/>
        <c:axId val="106005248"/>
        <c:axId val="106006784"/>
      </c:barChart>
      <c:lineChart>
        <c:grouping val="standard"/>
        <c:ser>
          <c:idx val="1"/>
          <c:order val="1"/>
          <c:tx>
            <c:strRef>
              <c:f>TP!$D$34</c:f>
              <c:strCache>
                <c:ptCount val="1"/>
                <c:pt idx="0">
                  <c:v>MPV (0.663)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TP!$B$35:$B$40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TP!$D$35:$D$40</c:f>
              <c:numCache>
                <c:formatCode>0.000</c:formatCode>
                <c:ptCount val="6"/>
                <c:pt idx="0">
                  <c:v>0.66300000000000003</c:v>
                </c:pt>
                <c:pt idx="1">
                  <c:v>0.66300000000000003</c:v>
                </c:pt>
                <c:pt idx="2">
                  <c:v>0.66300000000000003</c:v>
                </c:pt>
                <c:pt idx="3">
                  <c:v>0.66300000000000003</c:v>
                </c:pt>
                <c:pt idx="4">
                  <c:v>0.66300000000000003</c:v>
                </c:pt>
                <c:pt idx="5">
                  <c:v>0.66300000000000003</c:v>
                </c:pt>
              </c:numCache>
            </c:numRef>
          </c:val>
        </c:ser>
        <c:marker val="1"/>
        <c:axId val="106005248"/>
        <c:axId val="106006784"/>
      </c:lineChart>
      <c:catAx>
        <c:axId val="106005248"/>
        <c:scaling>
          <c:orientation val="minMax"/>
        </c:scaling>
        <c:axPos val="b"/>
        <c:tickLblPos val="nextTo"/>
        <c:crossAx val="106006784"/>
        <c:crosses val="autoZero"/>
        <c:auto val="1"/>
        <c:lblAlgn val="ctr"/>
        <c:lblOffset val="100"/>
      </c:catAx>
      <c:valAx>
        <c:axId val="106006784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tickLblPos val="nextTo"/>
        <c:spPr>
          <a:noFill/>
        </c:spPr>
        <c:crossAx val="106005248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TKN!$C$2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TKN!$B$3:$B$5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TKN!$C$3:$C$5</c:f>
              <c:numCache>
                <c:formatCode>0.000</c:formatCode>
                <c:ptCount val="3"/>
                <c:pt idx="0">
                  <c:v>0.31</c:v>
                </c:pt>
                <c:pt idx="1">
                  <c:v>0.26</c:v>
                </c:pt>
                <c:pt idx="2">
                  <c:v>0.251</c:v>
                </c:pt>
              </c:numCache>
            </c:numRef>
          </c:val>
        </c:ser>
        <c:ser>
          <c:idx val="2"/>
          <c:order val="2"/>
          <c:tx>
            <c:strRef>
              <c:f>TKN!$H$2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Pos val="ctr"/>
            <c:showVal val="1"/>
          </c:dLbls>
          <c:val>
            <c:numRef>
              <c:f>TKN!$H$3:$H$5</c:f>
              <c:numCache>
                <c:formatCode>0.000</c:formatCode>
                <c:ptCount val="3"/>
                <c:pt idx="0">
                  <c:v>1.1621621621621618</c:v>
                </c:pt>
                <c:pt idx="1">
                  <c:v>0.18918918918918937</c:v>
                </c:pt>
                <c:pt idx="2">
                  <c:v>0.43243243243243285</c:v>
                </c:pt>
              </c:numCache>
            </c:numRef>
          </c:val>
        </c:ser>
        <c:overlap val="100"/>
        <c:axId val="116569984"/>
        <c:axId val="116571520"/>
      </c:barChart>
      <c:lineChart>
        <c:grouping val="standard"/>
        <c:ser>
          <c:idx val="1"/>
          <c:order val="1"/>
          <c:tx>
            <c:strRef>
              <c:f>TKN!$D$2</c:f>
              <c:strCache>
                <c:ptCount val="1"/>
                <c:pt idx="0">
                  <c:v>MPV (0.267)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TKN!$D$3:$D$5</c:f>
              <c:numCache>
                <c:formatCode>0.000</c:formatCode>
                <c:ptCount val="3"/>
                <c:pt idx="0">
                  <c:v>0.26700000000000002</c:v>
                </c:pt>
                <c:pt idx="1">
                  <c:v>0.26700000000000002</c:v>
                </c:pt>
                <c:pt idx="2">
                  <c:v>0.26700000000000002</c:v>
                </c:pt>
              </c:numCache>
            </c:numRef>
          </c:val>
        </c:ser>
        <c:marker val="1"/>
        <c:axId val="116569984"/>
        <c:axId val="116571520"/>
      </c:lineChart>
      <c:catAx>
        <c:axId val="116569984"/>
        <c:scaling>
          <c:orientation val="minMax"/>
        </c:scaling>
        <c:axPos val="b"/>
        <c:tickLblPos val="nextTo"/>
        <c:crossAx val="116571520"/>
        <c:crosses val="autoZero"/>
        <c:auto val="1"/>
        <c:lblAlgn val="ctr"/>
        <c:lblOffset val="100"/>
      </c:catAx>
      <c:valAx>
        <c:axId val="116571520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tickLblPos val="nextTo"/>
        <c:crossAx val="116569984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TKN!$C$27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TKN!$B$28:$B$30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TKN!$C$28:$C$30</c:f>
              <c:numCache>
                <c:formatCode>0.000</c:formatCode>
                <c:ptCount val="3"/>
                <c:pt idx="0">
                  <c:v>0.59199999999999997</c:v>
                </c:pt>
                <c:pt idx="1">
                  <c:v>0.55000000000000004</c:v>
                </c:pt>
                <c:pt idx="2">
                  <c:v>0.501</c:v>
                </c:pt>
              </c:numCache>
            </c:numRef>
          </c:val>
        </c:ser>
        <c:ser>
          <c:idx val="2"/>
          <c:order val="2"/>
          <c:tx>
            <c:strRef>
              <c:f>TKN!$H$27</c:f>
              <c:strCache>
                <c:ptCount val="1"/>
                <c:pt idx="0">
                  <c:v>Absolute Z Value </c:v>
                </c:pt>
              </c:strCache>
            </c:strRef>
          </c:tx>
          <c:dLbls>
            <c:showVal val="1"/>
          </c:dLbls>
          <c:val>
            <c:numRef>
              <c:f>TKN!$H$28:$H$30</c:f>
              <c:numCache>
                <c:formatCode>0.000</c:formatCode>
                <c:ptCount val="3"/>
                <c:pt idx="0">
                  <c:v>0.6419753086419745</c:v>
                </c:pt>
                <c:pt idx="1">
                  <c:v>0.12345679012345689</c:v>
                </c:pt>
                <c:pt idx="2">
                  <c:v>0.4814814814814819</c:v>
                </c:pt>
              </c:numCache>
            </c:numRef>
          </c:val>
        </c:ser>
        <c:overlap val="100"/>
        <c:axId val="125269504"/>
        <c:axId val="125271040"/>
      </c:barChart>
      <c:lineChart>
        <c:grouping val="standard"/>
        <c:ser>
          <c:idx val="1"/>
          <c:order val="1"/>
          <c:tx>
            <c:strRef>
              <c:f>TKN!$D$27</c:f>
              <c:strCache>
                <c:ptCount val="1"/>
                <c:pt idx="0">
                  <c:v>MPV (0.540)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TKN!$D$28:$D$30</c:f>
              <c:numCache>
                <c:formatCode>0.000</c:formatCode>
                <c:ptCount val="3"/>
                <c:pt idx="0">
                  <c:v>0.54</c:v>
                </c:pt>
                <c:pt idx="1">
                  <c:v>0.54</c:v>
                </c:pt>
                <c:pt idx="2">
                  <c:v>0.54</c:v>
                </c:pt>
              </c:numCache>
            </c:numRef>
          </c:val>
        </c:ser>
        <c:marker val="1"/>
        <c:axId val="125269504"/>
        <c:axId val="125271040"/>
      </c:lineChart>
      <c:catAx>
        <c:axId val="125269504"/>
        <c:scaling>
          <c:orientation val="minMax"/>
        </c:scaling>
        <c:axPos val="b"/>
        <c:tickLblPos val="nextTo"/>
        <c:crossAx val="125271040"/>
        <c:crosses val="autoZero"/>
        <c:auto val="1"/>
        <c:lblAlgn val="ctr"/>
        <c:lblOffset val="100"/>
      </c:catAx>
      <c:valAx>
        <c:axId val="125271040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tickLblPos val="nextTo"/>
        <c:crossAx val="125269504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'NH3'!$C$2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'NH3'!$B$3:$B$11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 </c:v>
                </c:pt>
              </c:strCache>
            </c:strRef>
          </c:cat>
          <c:val>
            <c:numRef>
              <c:f>'NH3'!$C$3:$C$11</c:f>
              <c:numCache>
                <c:formatCode>0.000</c:formatCode>
                <c:ptCount val="9"/>
                <c:pt idx="0">
                  <c:v>0.21099999999999999</c:v>
                </c:pt>
                <c:pt idx="1">
                  <c:v>0.22</c:v>
                </c:pt>
                <c:pt idx="2">
                  <c:v>0.2</c:v>
                </c:pt>
                <c:pt idx="3">
                  <c:v>0.222</c:v>
                </c:pt>
                <c:pt idx="4">
                  <c:v>0.2384</c:v>
                </c:pt>
                <c:pt idx="5">
                  <c:v>0.19650000000000001</c:v>
                </c:pt>
                <c:pt idx="6">
                  <c:v>0.26200000000000001</c:v>
                </c:pt>
                <c:pt idx="7">
                  <c:v>0.2</c:v>
                </c:pt>
                <c:pt idx="8">
                  <c:v>0.219</c:v>
                </c:pt>
              </c:numCache>
            </c:numRef>
          </c:val>
        </c:ser>
        <c:ser>
          <c:idx val="2"/>
          <c:order val="2"/>
          <c:tx>
            <c:strRef>
              <c:f>'NH3'!$H$2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-2.2222216667362432E-2"/>
                </c:manualLayout>
              </c:layout>
              <c:showVal val="1"/>
            </c:dLbl>
            <c:dLbl>
              <c:idx val="6"/>
              <c:layout>
                <c:manualLayout>
                  <c:x val="0"/>
                  <c:y val="-2.8571421429465987E-2"/>
                </c:manualLayout>
              </c:layout>
              <c:showVal val="1"/>
            </c:dLbl>
            <c:dLbl>
              <c:idx val="7"/>
              <c:layout>
                <c:manualLayout>
                  <c:x val="0"/>
                  <c:y val="-3.4920626191569507E-2"/>
                </c:manualLayout>
              </c:layout>
              <c:showVal val="1"/>
            </c:dLbl>
            <c:showVal val="1"/>
          </c:dLbls>
          <c:cat>
            <c:strRef>
              <c:f>'NH3'!$B$3:$B$11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 </c:v>
                </c:pt>
              </c:strCache>
            </c:strRef>
          </c:cat>
          <c:val>
            <c:numRef>
              <c:f>'NH3'!$H$3:$H$11</c:f>
              <c:numCache>
                <c:formatCode>0.000</c:formatCode>
                <c:ptCount val="9"/>
                <c:pt idx="0">
                  <c:v>0.55000000000000049</c:v>
                </c:pt>
                <c:pt idx="1">
                  <c:v>0.10000000000000009</c:v>
                </c:pt>
                <c:pt idx="2">
                  <c:v>1.0999999999999996</c:v>
                </c:pt>
                <c:pt idx="3">
                  <c:v>0</c:v>
                </c:pt>
                <c:pt idx="4">
                  <c:v>0.81999999999999984</c:v>
                </c:pt>
                <c:pt idx="5">
                  <c:v>1.2749999999999997</c:v>
                </c:pt>
                <c:pt idx="6">
                  <c:v>2.0000000000000004</c:v>
                </c:pt>
                <c:pt idx="7">
                  <c:v>1.0999999999999996</c:v>
                </c:pt>
                <c:pt idx="8">
                  <c:v>0.15000000000000013</c:v>
                </c:pt>
              </c:numCache>
            </c:numRef>
          </c:val>
        </c:ser>
        <c:overlap val="100"/>
        <c:axId val="55086464"/>
        <c:axId val="55100544"/>
      </c:barChart>
      <c:lineChart>
        <c:grouping val="standard"/>
        <c:ser>
          <c:idx val="1"/>
          <c:order val="1"/>
          <c:tx>
            <c:strRef>
              <c:f>'NH3'!$D$2</c:f>
              <c:strCache>
                <c:ptCount val="1"/>
                <c:pt idx="0">
                  <c:v>MPV (0.222)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'NH3'!$B$3:$B$11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 </c:v>
                </c:pt>
              </c:strCache>
            </c:strRef>
          </c:cat>
          <c:val>
            <c:numRef>
              <c:f>'NH3'!$D$3:$D$11</c:f>
              <c:numCache>
                <c:formatCode>0.000</c:formatCode>
                <c:ptCount val="9"/>
                <c:pt idx="0">
                  <c:v>0.222</c:v>
                </c:pt>
                <c:pt idx="1">
                  <c:v>0.222</c:v>
                </c:pt>
                <c:pt idx="2">
                  <c:v>0.222</c:v>
                </c:pt>
                <c:pt idx="3">
                  <c:v>0.222</c:v>
                </c:pt>
                <c:pt idx="4">
                  <c:v>0.222</c:v>
                </c:pt>
                <c:pt idx="5">
                  <c:v>0.222</c:v>
                </c:pt>
                <c:pt idx="6">
                  <c:v>0.222</c:v>
                </c:pt>
                <c:pt idx="7">
                  <c:v>0.222</c:v>
                </c:pt>
                <c:pt idx="8">
                  <c:v>0.222</c:v>
                </c:pt>
              </c:numCache>
            </c:numRef>
          </c:val>
        </c:ser>
        <c:marker val="1"/>
        <c:axId val="55086464"/>
        <c:axId val="55100544"/>
      </c:lineChart>
      <c:catAx>
        <c:axId val="55086464"/>
        <c:scaling>
          <c:orientation val="minMax"/>
        </c:scaling>
        <c:axPos val="b"/>
        <c:tickLblPos val="nextTo"/>
        <c:crossAx val="55100544"/>
        <c:crosses val="autoZero"/>
        <c:auto val="1"/>
        <c:lblAlgn val="ctr"/>
        <c:lblOffset val="100"/>
      </c:catAx>
      <c:valAx>
        <c:axId val="55100544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tickLblPos val="nextTo"/>
        <c:crossAx val="55086464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'NH3'!$C$36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'NH3'!$B$37:$B$42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'NH3'!$C$37:$C$42</c:f>
              <c:numCache>
                <c:formatCode>0.000</c:formatCode>
                <c:ptCount val="6"/>
                <c:pt idx="0">
                  <c:v>0.51100000000000001</c:v>
                </c:pt>
                <c:pt idx="1">
                  <c:v>0.49</c:v>
                </c:pt>
                <c:pt idx="2">
                  <c:v>0.496</c:v>
                </c:pt>
                <c:pt idx="3">
                  <c:v>0.4914</c:v>
                </c:pt>
                <c:pt idx="4">
                  <c:v>0.52500000000000002</c:v>
                </c:pt>
                <c:pt idx="5">
                  <c:v>0.45500000000000002</c:v>
                </c:pt>
              </c:numCache>
            </c:numRef>
          </c:val>
        </c:ser>
        <c:ser>
          <c:idx val="2"/>
          <c:order val="2"/>
          <c:tx>
            <c:strRef>
              <c:f>'NH3'!$H$36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3.058103239157405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3.058103239157401E-2"/>
                </c:manualLayout>
              </c:layout>
              <c:showVal val="1"/>
            </c:dLbl>
            <c:showVal val="1"/>
          </c:dLbls>
          <c:cat>
            <c:strRef>
              <c:f>'NH3'!$B$37:$B$42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'NH3'!$H$37:$H$42</c:f>
              <c:numCache>
                <c:formatCode>0.000</c:formatCode>
                <c:ptCount val="6"/>
                <c:pt idx="0">
                  <c:v>0.63636363636363691</c:v>
                </c:pt>
                <c:pt idx="1">
                  <c:v>0</c:v>
                </c:pt>
                <c:pt idx="2">
                  <c:v>0.18181818181818196</c:v>
                </c:pt>
                <c:pt idx="3">
                  <c:v>4.2424242424242795E-2</c:v>
                </c:pt>
                <c:pt idx="4">
                  <c:v>1.0606060606060614</c:v>
                </c:pt>
                <c:pt idx="5">
                  <c:v>1.0606060606060599</c:v>
                </c:pt>
              </c:numCache>
            </c:numRef>
          </c:val>
        </c:ser>
        <c:overlap val="100"/>
        <c:axId val="55114752"/>
        <c:axId val="56402688"/>
      </c:barChart>
      <c:lineChart>
        <c:grouping val="standard"/>
        <c:ser>
          <c:idx val="1"/>
          <c:order val="1"/>
          <c:tx>
            <c:strRef>
              <c:f>'NH3'!$D$36</c:f>
              <c:strCache>
                <c:ptCount val="1"/>
                <c:pt idx="0">
                  <c:v>MPV (0.490)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'NH3'!$B$37:$B$42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'NH3'!$D$37:$D$42</c:f>
              <c:numCache>
                <c:formatCode>0.000</c:formatCode>
                <c:ptCount val="6"/>
                <c:pt idx="0">
                  <c:v>0.49</c:v>
                </c:pt>
                <c:pt idx="1">
                  <c:v>0.49</c:v>
                </c:pt>
                <c:pt idx="2">
                  <c:v>0.49</c:v>
                </c:pt>
                <c:pt idx="3">
                  <c:v>0.49</c:v>
                </c:pt>
                <c:pt idx="4">
                  <c:v>0.49</c:v>
                </c:pt>
                <c:pt idx="5">
                  <c:v>0.49</c:v>
                </c:pt>
              </c:numCache>
            </c:numRef>
          </c:val>
        </c:ser>
        <c:marker val="1"/>
        <c:axId val="55114752"/>
        <c:axId val="56402688"/>
      </c:lineChart>
      <c:catAx>
        <c:axId val="55114752"/>
        <c:scaling>
          <c:orientation val="minMax"/>
        </c:scaling>
        <c:axPos val="b"/>
        <c:tickLblPos val="nextTo"/>
        <c:crossAx val="56402688"/>
        <c:crosses val="autoZero"/>
        <c:auto val="1"/>
        <c:lblAlgn val="ctr"/>
        <c:lblOffset val="100"/>
      </c:catAx>
      <c:valAx>
        <c:axId val="56402688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tickLblPos val="nextTo"/>
        <c:crossAx val="55114752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'NO3'!$C$2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'NO3'!$B$3:$B$7</c:f>
              <c:strCache>
                <c:ptCount val="5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DNREC</c:v>
                </c:pt>
                <c:pt idx="4">
                  <c:v>ODU</c:v>
                </c:pt>
              </c:strCache>
            </c:strRef>
          </c:cat>
          <c:val>
            <c:numRef>
              <c:f>'NO3'!$C$3:$C$7</c:f>
              <c:numCache>
                <c:formatCode>0.000</c:formatCode>
                <c:ptCount val="5"/>
                <c:pt idx="0">
                  <c:v>0.222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0.25490000000000002</c:v>
                </c:pt>
                <c:pt idx="4">
                  <c:v>0.26829999999999998</c:v>
                </c:pt>
              </c:numCache>
            </c:numRef>
          </c:val>
        </c:ser>
        <c:ser>
          <c:idx val="2"/>
          <c:order val="2"/>
          <c:tx>
            <c:strRef>
              <c:f>'NO3'!$H$2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-4.6560846560846546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4.2328042328042333E-2"/>
                </c:manualLayout>
              </c:layout>
              <c:showVal val="1"/>
            </c:dLbl>
            <c:showVal val="1"/>
          </c:dLbls>
          <c:cat>
            <c:strRef>
              <c:f>'NO3'!$B$3:$B$7</c:f>
              <c:strCache>
                <c:ptCount val="5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DNREC</c:v>
                </c:pt>
                <c:pt idx="4">
                  <c:v>ODU</c:v>
                </c:pt>
              </c:strCache>
            </c:strRef>
          </c:cat>
          <c:val>
            <c:numRef>
              <c:f>'NO3'!$H$3:$H$7</c:f>
              <c:numCache>
                <c:formatCode>0.000</c:formatCode>
                <c:ptCount val="5"/>
                <c:pt idx="0">
                  <c:v>2.9411764705882359</c:v>
                </c:pt>
                <c:pt idx="1">
                  <c:v>0.47058823529411803</c:v>
                </c:pt>
                <c:pt idx="2">
                  <c:v>0.47058823529411803</c:v>
                </c:pt>
                <c:pt idx="3">
                  <c:v>1.0058823529411767</c:v>
                </c:pt>
                <c:pt idx="4">
                  <c:v>0.21764705882353155</c:v>
                </c:pt>
              </c:numCache>
            </c:numRef>
          </c:val>
        </c:ser>
        <c:overlap val="100"/>
        <c:axId val="56470528"/>
        <c:axId val="56476416"/>
      </c:barChart>
      <c:lineChart>
        <c:grouping val="standard"/>
        <c:ser>
          <c:idx val="1"/>
          <c:order val="1"/>
          <c:tx>
            <c:strRef>
              <c:f>'NO3'!$D$2</c:f>
              <c:strCache>
                <c:ptCount val="1"/>
                <c:pt idx="0">
                  <c:v>MPV (0.272)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'NO3'!$B$3:$B$7</c:f>
              <c:strCache>
                <c:ptCount val="5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DNREC</c:v>
                </c:pt>
                <c:pt idx="4">
                  <c:v>ODU</c:v>
                </c:pt>
              </c:strCache>
            </c:strRef>
          </c:cat>
          <c:val>
            <c:numRef>
              <c:f>'NO3'!$D$3:$D$7</c:f>
              <c:numCache>
                <c:formatCode>0.000</c:formatCode>
                <c:ptCount val="5"/>
                <c:pt idx="0">
                  <c:v>0.27200000000000002</c:v>
                </c:pt>
                <c:pt idx="1">
                  <c:v>0.27200000000000002</c:v>
                </c:pt>
                <c:pt idx="2">
                  <c:v>0.27200000000000002</c:v>
                </c:pt>
                <c:pt idx="3">
                  <c:v>0.27200000000000002</c:v>
                </c:pt>
                <c:pt idx="4">
                  <c:v>0.27200000000000002</c:v>
                </c:pt>
              </c:numCache>
            </c:numRef>
          </c:val>
        </c:ser>
        <c:marker val="1"/>
        <c:axId val="56470528"/>
        <c:axId val="56476416"/>
      </c:lineChart>
      <c:catAx>
        <c:axId val="56470528"/>
        <c:scaling>
          <c:orientation val="minMax"/>
        </c:scaling>
        <c:axPos val="b"/>
        <c:tickLblPos val="nextTo"/>
        <c:crossAx val="56476416"/>
        <c:crosses val="autoZero"/>
        <c:auto val="1"/>
        <c:lblAlgn val="ctr"/>
        <c:lblOffset val="100"/>
      </c:catAx>
      <c:valAx>
        <c:axId val="56476416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tickLblPos val="nextTo"/>
        <c:crossAx val="56470528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704849</xdr:colOff>
      <xdr:row>43</xdr:row>
      <xdr:rowOff>28575</xdr:rowOff>
    </xdr:from>
    <xdr:to>
      <xdr:col>2</xdr:col>
      <xdr:colOff>361949</xdr:colOff>
      <xdr:row>44</xdr:row>
      <xdr:rowOff>66675</xdr:rowOff>
    </xdr:to>
    <xdr:sp macro="" textlink="">
      <xdr:nvSpPr>
        <xdr:cNvPr id="10" name="TextBox 9"/>
        <xdr:cNvSpPr txBox="1"/>
      </xdr:nvSpPr>
      <xdr:spPr>
        <a:xfrm>
          <a:off x="1209674" y="9172575"/>
          <a:ext cx="409575" cy="228600"/>
        </a:xfrm>
        <a:prstGeom prst="rect">
          <a:avLst/>
        </a:prstGeom>
        <a:solidFill>
          <a:srgbClr val="00B050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1.1</a:t>
          </a:r>
        </a:p>
      </xdr:txBody>
    </xdr:sp>
    <xdr:clientData/>
  </xdr:twoCellAnchor>
  <xdr:twoCellAnchor>
    <xdr:from>
      <xdr:col>0</xdr:col>
      <xdr:colOff>0</xdr:colOff>
      <xdr:row>12</xdr:row>
      <xdr:rowOff>9525</xdr:rowOff>
    </xdr:from>
    <xdr:to>
      <xdr:col>7</xdr:col>
      <xdr:colOff>657225</xdr:colOff>
      <xdr:row>28</xdr:row>
      <xdr:rowOff>104775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219074</xdr:colOff>
      <xdr:row>39</xdr:row>
      <xdr:rowOff>123824</xdr:rowOff>
    </xdr:from>
    <xdr:to>
      <xdr:col>7</xdr:col>
      <xdr:colOff>600074</xdr:colOff>
      <xdr:row>57</xdr:row>
      <xdr:rowOff>76199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28575</xdr:colOff>
      <xdr:row>14</xdr:row>
      <xdr:rowOff>133350</xdr:rowOff>
    </xdr:from>
    <xdr:to>
      <xdr:col>10</xdr:col>
      <xdr:colOff>752475</xdr:colOff>
      <xdr:row>16</xdr:row>
      <xdr:rowOff>114123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96075" y="3038475"/>
          <a:ext cx="2486025" cy="36177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16</xdr:row>
      <xdr:rowOff>152401</xdr:rowOff>
    </xdr:from>
    <xdr:to>
      <xdr:col>4</xdr:col>
      <xdr:colOff>723900</xdr:colOff>
      <xdr:row>18</xdr:row>
      <xdr:rowOff>47625</xdr:rowOff>
    </xdr:to>
    <xdr:sp macro="" textlink="">
      <xdr:nvSpPr>
        <xdr:cNvPr id="4" name="TextBox 3"/>
        <xdr:cNvSpPr txBox="1"/>
      </xdr:nvSpPr>
      <xdr:spPr>
        <a:xfrm>
          <a:off x="2905125" y="3581401"/>
          <a:ext cx="495300" cy="27622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0.85</a:t>
          </a:r>
        </a:p>
      </xdr:txBody>
    </xdr:sp>
    <xdr:clientData/>
  </xdr:twoCellAnchor>
  <xdr:twoCellAnchor>
    <xdr:from>
      <xdr:col>0</xdr:col>
      <xdr:colOff>9525</xdr:colOff>
      <xdr:row>11</xdr:row>
      <xdr:rowOff>66674</xdr:rowOff>
    </xdr:from>
    <xdr:to>
      <xdr:col>8</xdr:col>
      <xdr:colOff>66675</xdr:colOff>
      <xdr:row>30</xdr:row>
      <xdr:rowOff>95249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41</xdr:row>
      <xdr:rowOff>28574</xdr:rowOff>
    </xdr:from>
    <xdr:to>
      <xdr:col>7</xdr:col>
      <xdr:colOff>66675</xdr:colOff>
      <xdr:row>59</xdr:row>
      <xdr:rowOff>57149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36</xdr:row>
      <xdr:rowOff>38100</xdr:rowOff>
    </xdr:from>
    <xdr:to>
      <xdr:col>5</xdr:col>
      <xdr:colOff>95250</xdr:colOff>
      <xdr:row>37</xdr:row>
      <xdr:rowOff>95250</xdr:rowOff>
    </xdr:to>
    <xdr:sp macro="" textlink="">
      <xdr:nvSpPr>
        <xdr:cNvPr id="6" name="TextBox 5"/>
        <xdr:cNvSpPr txBox="1"/>
      </xdr:nvSpPr>
      <xdr:spPr>
        <a:xfrm>
          <a:off x="2790825" y="7658100"/>
          <a:ext cx="495300" cy="2476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1.77</a:t>
          </a:r>
        </a:p>
      </xdr:txBody>
    </xdr:sp>
    <xdr:clientData/>
  </xdr:twoCellAnchor>
  <xdr:twoCellAnchor>
    <xdr:from>
      <xdr:col>0</xdr:col>
      <xdr:colOff>47625</xdr:colOff>
      <xdr:row>5</xdr:row>
      <xdr:rowOff>142875</xdr:rowOff>
    </xdr:from>
    <xdr:to>
      <xdr:col>5</xdr:col>
      <xdr:colOff>981075</xdr:colOff>
      <xdr:row>20</xdr:row>
      <xdr:rowOff>28575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5</xdr:col>
      <xdr:colOff>952500</xdr:colOff>
      <xdr:row>45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76200</xdr:rowOff>
    </xdr:from>
    <xdr:to>
      <xdr:col>8</xdr:col>
      <xdr:colOff>228600</xdr:colOff>
      <xdr:row>29</xdr:row>
      <xdr:rowOff>161926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42</xdr:row>
      <xdr:rowOff>161925</xdr:rowOff>
    </xdr:from>
    <xdr:to>
      <xdr:col>8</xdr:col>
      <xdr:colOff>390525</xdr:colOff>
      <xdr:row>63</xdr:row>
      <xdr:rowOff>38101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8</xdr:row>
      <xdr:rowOff>19049</xdr:rowOff>
    </xdr:from>
    <xdr:to>
      <xdr:col>8</xdr:col>
      <xdr:colOff>209550</xdr:colOff>
      <xdr:row>23</xdr:row>
      <xdr:rowOff>161924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32</xdr:row>
      <xdr:rowOff>142875</xdr:rowOff>
    </xdr:from>
    <xdr:to>
      <xdr:col>7</xdr:col>
      <xdr:colOff>380999</xdr:colOff>
      <xdr:row>48</xdr:row>
      <xdr:rowOff>85725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790575</xdr:colOff>
      <xdr:row>46</xdr:row>
      <xdr:rowOff>142875</xdr:rowOff>
    </xdr:from>
    <xdr:to>
      <xdr:col>7</xdr:col>
      <xdr:colOff>476250</xdr:colOff>
      <xdr:row>48</xdr:row>
      <xdr:rowOff>47625</xdr:rowOff>
    </xdr:to>
    <xdr:sp macro="" textlink="">
      <xdr:nvSpPr>
        <xdr:cNvPr id="7" name="TextBox 6"/>
        <xdr:cNvSpPr txBox="1"/>
      </xdr:nvSpPr>
      <xdr:spPr>
        <a:xfrm>
          <a:off x="4591050" y="9972675"/>
          <a:ext cx="4857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1.44</a:t>
          </a:r>
        </a:p>
      </xdr:txBody>
    </xdr:sp>
    <xdr:clientData/>
  </xdr:twoCellAnchor>
  <xdr:twoCellAnchor>
    <xdr:from>
      <xdr:col>0</xdr:col>
      <xdr:colOff>28574</xdr:colOff>
      <xdr:row>11</xdr:row>
      <xdr:rowOff>171449</xdr:rowOff>
    </xdr:from>
    <xdr:to>
      <xdr:col>8</xdr:col>
      <xdr:colOff>476249</xdr:colOff>
      <xdr:row>32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41</xdr:row>
      <xdr:rowOff>76199</xdr:rowOff>
    </xdr:from>
    <xdr:to>
      <xdr:col>7</xdr:col>
      <xdr:colOff>523874</xdr:colOff>
      <xdr:row>60</xdr:row>
      <xdr:rowOff>66674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85724</xdr:rowOff>
    </xdr:from>
    <xdr:to>
      <xdr:col>8</xdr:col>
      <xdr:colOff>438150</xdr:colOff>
      <xdr:row>30</xdr:row>
      <xdr:rowOff>57149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41</xdr:row>
      <xdr:rowOff>142875</xdr:rowOff>
    </xdr:from>
    <xdr:to>
      <xdr:col>9</xdr:col>
      <xdr:colOff>238125</xdr:colOff>
      <xdr:row>60</xdr:row>
      <xdr:rowOff>66675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opLeftCell="A10" zoomScale="90" zoomScaleNormal="90" workbookViewId="0">
      <selection activeCell="E34" sqref="E34:E39"/>
    </sheetView>
  </sheetViews>
  <sheetFormatPr defaultRowHeight="15"/>
  <cols>
    <col min="1" max="1" width="7.5703125" customWidth="1"/>
    <col min="2" max="2" width="11.28515625" bestFit="1" customWidth="1"/>
    <col min="3" max="3" width="15" bestFit="1" customWidth="1"/>
    <col min="4" max="4" width="12.28515625" customWidth="1"/>
    <col min="5" max="5" width="11.140625" bestFit="1" customWidth="1"/>
    <col min="6" max="6" width="14.5703125" bestFit="1" customWidth="1"/>
    <col min="7" max="7" width="12" bestFit="1" customWidth="1"/>
    <col min="8" max="8" width="16.140625" bestFit="1" customWidth="1"/>
    <col min="10" max="10" width="17.28515625" bestFit="1" customWidth="1"/>
    <col min="11" max="11" width="13.7109375" bestFit="1" customWidth="1"/>
  </cols>
  <sheetData>
    <row r="1" spans="1:12" s="35" customFormat="1" ht="18.75">
      <c r="A1" s="51" t="s">
        <v>58</v>
      </c>
      <c r="B1" s="51"/>
      <c r="C1" s="51"/>
      <c r="D1" s="51"/>
      <c r="E1" s="51"/>
      <c r="F1" s="51"/>
      <c r="G1" s="33" t="s">
        <v>19</v>
      </c>
      <c r="H1" s="34">
        <v>3.3000000000000002E-2</v>
      </c>
    </row>
    <row r="2" spans="1:12" s="32" customFormat="1" ht="30">
      <c r="A2" s="31" t="s">
        <v>0</v>
      </c>
      <c r="B2" s="31" t="s">
        <v>1</v>
      </c>
      <c r="C2" s="31" t="s">
        <v>2</v>
      </c>
      <c r="D2" s="19" t="s">
        <v>59</v>
      </c>
      <c r="E2" s="20" t="s">
        <v>3</v>
      </c>
      <c r="F2" s="21" t="s">
        <v>4</v>
      </c>
      <c r="G2" s="21" t="s">
        <v>5</v>
      </c>
      <c r="H2" s="21" t="s">
        <v>16</v>
      </c>
      <c r="J2" s="22" t="s">
        <v>16</v>
      </c>
      <c r="K2" s="22" t="s">
        <v>25</v>
      </c>
    </row>
    <row r="3" spans="1:12">
      <c r="A3" s="2">
        <v>1</v>
      </c>
      <c r="B3" s="2" t="s">
        <v>6</v>
      </c>
      <c r="C3" s="46">
        <v>0.53200000000000003</v>
      </c>
      <c r="D3" s="27">
        <v>0.53600000000000003</v>
      </c>
      <c r="E3" s="59">
        <f>(C3/D3)*100</f>
        <v>99.253731343283576</v>
      </c>
      <c r="F3" s="45">
        <f>ABS(D3-C3)</f>
        <v>4.0000000000000036E-3</v>
      </c>
      <c r="G3" s="9" t="s">
        <v>7</v>
      </c>
      <c r="H3" s="45">
        <f t="shared" ref="H3:H11" si="0">ABS((C3-D3)/$H$1)</f>
        <v>0.12121212121212131</v>
      </c>
      <c r="J3" s="23" t="s">
        <v>24</v>
      </c>
      <c r="K3" s="24" t="s">
        <v>26</v>
      </c>
    </row>
    <row r="4" spans="1:12">
      <c r="A4" s="2">
        <v>59</v>
      </c>
      <c r="B4" s="2" t="s">
        <v>8</v>
      </c>
      <c r="C4" s="46">
        <v>0.54</v>
      </c>
      <c r="D4" s="27">
        <v>0.53600000000000003</v>
      </c>
      <c r="E4" s="59">
        <f t="shared" ref="E4:E11" si="1">(C4/D4)*100</f>
        <v>100.74626865671641</v>
      </c>
      <c r="F4" s="45">
        <f t="shared" ref="F4:F11" si="2">ABS(D4-C4)</f>
        <v>4.0000000000000036E-3</v>
      </c>
      <c r="G4" s="16" t="s">
        <v>7</v>
      </c>
      <c r="H4" s="45">
        <f t="shared" si="0"/>
        <v>0.12121212121212131</v>
      </c>
      <c r="J4" s="23" t="s">
        <v>20</v>
      </c>
      <c r="K4" s="24" t="s">
        <v>27</v>
      </c>
    </row>
    <row r="5" spans="1:12">
      <c r="A5" s="2">
        <v>105</v>
      </c>
      <c r="B5" s="2" t="s">
        <v>9</v>
      </c>
      <c r="C5" s="46">
        <v>0.53</v>
      </c>
      <c r="D5" s="27">
        <v>0.53600000000000003</v>
      </c>
      <c r="E5" s="59">
        <f t="shared" si="1"/>
        <v>98.880597014925371</v>
      </c>
      <c r="F5" s="45">
        <f t="shared" si="2"/>
        <v>6.0000000000000053E-3</v>
      </c>
      <c r="G5" s="16" t="s">
        <v>7</v>
      </c>
      <c r="H5" s="45">
        <f t="shared" si="0"/>
        <v>0.18181818181818196</v>
      </c>
      <c r="J5" s="23" t="s">
        <v>21</v>
      </c>
      <c r="K5" s="26" t="s">
        <v>28</v>
      </c>
    </row>
    <row r="6" spans="1:12">
      <c r="A6" s="2">
        <v>198</v>
      </c>
      <c r="B6" s="2" t="s">
        <v>10</v>
      </c>
      <c r="C6" s="46">
        <v>0.52200000000000002</v>
      </c>
      <c r="D6" s="27">
        <v>0.53600000000000003</v>
      </c>
      <c r="E6" s="59">
        <f t="shared" si="1"/>
        <v>97.388059701492537</v>
      </c>
      <c r="F6" s="45">
        <f t="shared" si="2"/>
        <v>1.4000000000000012E-2</v>
      </c>
      <c r="G6" s="16" t="s">
        <v>7</v>
      </c>
      <c r="H6" s="45">
        <f t="shared" si="0"/>
        <v>0.42424242424242459</v>
      </c>
      <c r="J6" s="23" t="s">
        <v>22</v>
      </c>
      <c r="K6" s="26" t="s">
        <v>29</v>
      </c>
    </row>
    <row r="7" spans="1:12">
      <c r="A7" s="2">
        <v>297</v>
      </c>
      <c r="B7" s="2" t="s">
        <v>11</v>
      </c>
      <c r="C7" s="46">
        <v>0.53369999999999995</v>
      </c>
      <c r="D7" s="27">
        <v>0.53600000000000003</v>
      </c>
      <c r="E7" s="59">
        <f t="shared" si="1"/>
        <v>99.570895522388042</v>
      </c>
      <c r="F7" s="45">
        <f t="shared" si="2"/>
        <v>2.3000000000000798E-3</v>
      </c>
      <c r="G7" s="16" t="s">
        <v>7</v>
      </c>
      <c r="H7" s="45">
        <f t="shared" si="0"/>
        <v>6.9696969696972116E-2</v>
      </c>
      <c r="J7" s="23" t="s">
        <v>23</v>
      </c>
      <c r="K7" s="25" t="s">
        <v>30</v>
      </c>
    </row>
    <row r="8" spans="1:12">
      <c r="A8" s="2">
        <v>316</v>
      </c>
      <c r="B8" s="2" t="s">
        <v>12</v>
      </c>
      <c r="C8" s="46">
        <v>0.54</v>
      </c>
      <c r="D8" s="27">
        <v>0.53600000000000003</v>
      </c>
      <c r="E8" s="59">
        <f t="shared" si="1"/>
        <v>100.74626865671641</v>
      </c>
      <c r="F8" s="45">
        <f t="shared" si="2"/>
        <v>4.0000000000000036E-3</v>
      </c>
      <c r="G8" s="16" t="s">
        <v>7</v>
      </c>
      <c r="H8" s="45">
        <f t="shared" si="0"/>
        <v>0.12121212121212131</v>
      </c>
    </row>
    <row r="9" spans="1:12">
      <c r="A9" s="2">
        <v>318</v>
      </c>
      <c r="B9" s="2" t="s">
        <v>13</v>
      </c>
      <c r="C9" s="46">
        <v>0.56999999999999995</v>
      </c>
      <c r="D9" s="27">
        <v>0.53600000000000003</v>
      </c>
      <c r="E9" s="59">
        <f t="shared" si="1"/>
        <v>106.34328358208953</v>
      </c>
      <c r="F9" s="45">
        <f t="shared" si="2"/>
        <v>3.3999999999999919E-2</v>
      </c>
      <c r="G9" s="16" t="s">
        <v>7</v>
      </c>
      <c r="H9" s="45">
        <f t="shared" si="0"/>
        <v>1.0303030303030278</v>
      </c>
    </row>
    <row r="10" spans="1:12">
      <c r="A10" s="2">
        <v>319</v>
      </c>
      <c r="B10" s="2" t="s">
        <v>14</v>
      </c>
      <c r="C10" s="46">
        <v>0.52600000000000002</v>
      </c>
      <c r="D10" s="27">
        <v>0.53600000000000003</v>
      </c>
      <c r="E10" s="59">
        <f t="shared" si="1"/>
        <v>98.134328358208961</v>
      </c>
      <c r="F10" s="45">
        <f t="shared" si="2"/>
        <v>1.0000000000000009E-2</v>
      </c>
      <c r="G10" s="16" t="s">
        <v>7</v>
      </c>
      <c r="H10" s="45">
        <f t="shared" si="0"/>
        <v>0.30303030303030326</v>
      </c>
      <c r="I10" s="4"/>
      <c r="J10" s="4"/>
      <c r="K10" s="4"/>
      <c r="L10" s="4"/>
    </row>
    <row r="11" spans="1:12">
      <c r="A11" s="2">
        <v>320</v>
      </c>
      <c r="B11" s="2" t="s">
        <v>15</v>
      </c>
      <c r="C11" s="46">
        <v>0.54500000000000004</v>
      </c>
      <c r="D11" s="27">
        <v>0.53600000000000003</v>
      </c>
      <c r="E11" s="59">
        <f t="shared" si="1"/>
        <v>101.67910447761194</v>
      </c>
      <c r="F11" s="45">
        <f t="shared" si="2"/>
        <v>9.000000000000008E-3</v>
      </c>
      <c r="G11" s="16" t="s">
        <v>7</v>
      </c>
      <c r="H11" s="45">
        <f t="shared" si="0"/>
        <v>0.27272727272727293</v>
      </c>
      <c r="I11" s="4"/>
      <c r="J11" s="4"/>
      <c r="K11" s="4"/>
      <c r="L11" s="4"/>
    </row>
    <row r="12" spans="1:12">
      <c r="B12" s="4"/>
      <c r="C12" s="4"/>
      <c r="I12" s="4"/>
      <c r="J12" s="4"/>
      <c r="K12" s="4"/>
      <c r="L12" s="4"/>
    </row>
    <row r="13" spans="1:12">
      <c r="A13" s="1"/>
      <c r="B13" s="4"/>
      <c r="C13" s="4"/>
    </row>
    <row r="14" spans="1:12">
      <c r="I14" s="55" t="s">
        <v>31</v>
      </c>
      <c r="J14" s="55"/>
      <c r="K14" s="55"/>
    </row>
    <row r="15" spans="1:12">
      <c r="I15" s="42"/>
      <c r="J15" s="43"/>
      <c r="K15" s="44"/>
    </row>
    <row r="16" spans="1:12">
      <c r="I16" s="42"/>
      <c r="J16" s="43"/>
      <c r="K16" s="44"/>
    </row>
    <row r="17" spans="1:11">
      <c r="I17" s="42"/>
      <c r="J17" s="43"/>
      <c r="K17" s="44"/>
    </row>
    <row r="18" spans="1:11" ht="15.75">
      <c r="I18" s="41" t="s">
        <v>19</v>
      </c>
      <c r="J18" s="53" t="s">
        <v>32</v>
      </c>
      <c r="K18" s="54"/>
    </row>
    <row r="19" spans="1:11" ht="30" customHeight="1">
      <c r="I19" s="41" t="s">
        <v>33</v>
      </c>
      <c r="J19" s="52" t="s">
        <v>35</v>
      </c>
      <c r="K19" s="52"/>
    </row>
    <row r="20" spans="1:11" ht="29.25" customHeight="1">
      <c r="I20" s="41" t="s">
        <v>34</v>
      </c>
      <c r="J20" s="52" t="s">
        <v>36</v>
      </c>
      <c r="K20" s="52"/>
    </row>
    <row r="32" spans="1:11" s="36" customFormat="1" ht="18.75">
      <c r="A32" s="51" t="s">
        <v>60</v>
      </c>
      <c r="B32" s="51"/>
      <c r="C32" s="51"/>
      <c r="D32" s="51"/>
      <c r="E32" s="51"/>
      <c r="F32" s="51"/>
      <c r="G32" s="33" t="s">
        <v>19</v>
      </c>
      <c r="H32" s="34">
        <v>4.3999999999999997E-2</v>
      </c>
    </row>
    <row r="33" spans="1:8" s="32" customFormat="1" ht="30">
      <c r="A33" s="31" t="s">
        <v>0</v>
      </c>
      <c r="B33" s="31" t="s">
        <v>1</v>
      </c>
      <c r="C33" s="31" t="s">
        <v>2</v>
      </c>
      <c r="D33" s="19" t="s">
        <v>61</v>
      </c>
      <c r="E33" s="20" t="s">
        <v>3</v>
      </c>
      <c r="F33" s="21" t="s">
        <v>4</v>
      </c>
      <c r="G33" s="21" t="s">
        <v>5</v>
      </c>
      <c r="H33" s="21" t="s">
        <v>16</v>
      </c>
    </row>
    <row r="34" spans="1:8">
      <c r="A34" s="2">
        <v>1</v>
      </c>
      <c r="B34" s="2" t="s">
        <v>6</v>
      </c>
      <c r="C34" s="16">
        <v>1.24</v>
      </c>
      <c r="D34" s="17">
        <v>1.21</v>
      </c>
      <c r="E34" s="59">
        <f>(C34/D34)*100</f>
        <v>102.4793388429752</v>
      </c>
      <c r="F34" s="45">
        <f>ABS(D34-C34)</f>
        <v>3.0000000000000027E-2</v>
      </c>
      <c r="G34" s="9" t="s">
        <v>7</v>
      </c>
      <c r="H34" s="45">
        <f t="shared" ref="H34:H39" si="3">ABS((C34-D34)/$H$32)</f>
        <v>0.68181818181818243</v>
      </c>
    </row>
    <row r="35" spans="1:8">
      <c r="A35" s="2">
        <v>59</v>
      </c>
      <c r="B35" s="2" t="s">
        <v>8</v>
      </c>
      <c r="C35" s="16">
        <v>1.25</v>
      </c>
      <c r="D35" s="17">
        <v>1.21</v>
      </c>
      <c r="E35" s="59">
        <f t="shared" ref="E35:E39" si="4">(C35/D35)*100</f>
        <v>103.30578512396696</v>
      </c>
      <c r="F35" s="45">
        <f t="shared" ref="F35:F39" si="5">ABS(D35-C35)</f>
        <v>4.0000000000000036E-2</v>
      </c>
      <c r="G35" s="2" t="s">
        <v>7</v>
      </c>
      <c r="H35" s="45">
        <f t="shared" si="3"/>
        <v>0.90909090909090995</v>
      </c>
    </row>
    <row r="36" spans="1:8">
      <c r="A36" s="2">
        <v>198</v>
      </c>
      <c r="B36" s="2" t="s">
        <v>10</v>
      </c>
      <c r="C36" s="16">
        <v>1.286</v>
      </c>
      <c r="D36" s="17">
        <v>1.21</v>
      </c>
      <c r="E36" s="59">
        <f t="shared" si="4"/>
        <v>106.2809917355372</v>
      </c>
      <c r="F36" s="45">
        <f t="shared" si="5"/>
        <v>7.6000000000000068E-2</v>
      </c>
      <c r="G36" s="2" t="s">
        <v>7</v>
      </c>
      <c r="H36" s="45">
        <f t="shared" si="3"/>
        <v>1.7272727272727288</v>
      </c>
    </row>
    <row r="37" spans="1:8">
      <c r="A37" s="2">
        <v>297</v>
      </c>
      <c r="B37" s="2" t="s">
        <v>11</v>
      </c>
      <c r="C37" s="16">
        <v>1.23</v>
      </c>
      <c r="D37" s="17">
        <v>1.21</v>
      </c>
      <c r="E37" s="59">
        <f t="shared" si="4"/>
        <v>101.65289256198346</v>
      </c>
      <c r="F37" s="45">
        <f t="shared" si="5"/>
        <v>2.0000000000000018E-2</v>
      </c>
      <c r="G37" s="2" t="s">
        <v>7</v>
      </c>
      <c r="H37" s="45">
        <f t="shared" si="3"/>
        <v>0.45454545454545497</v>
      </c>
    </row>
    <row r="38" spans="1:8">
      <c r="A38" s="2">
        <v>318</v>
      </c>
      <c r="B38" s="2" t="s">
        <v>13</v>
      </c>
      <c r="C38" s="16">
        <v>1.2390000000000001</v>
      </c>
      <c r="D38" s="17">
        <v>1.21</v>
      </c>
      <c r="E38" s="59">
        <f t="shared" si="4"/>
        <v>102.39669421487605</v>
      </c>
      <c r="F38" s="45">
        <f t="shared" si="5"/>
        <v>2.9000000000000137E-2</v>
      </c>
      <c r="G38" s="2" t="s">
        <v>7</v>
      </c>
      <c r="H38" s="45">
        <f t="shared" si="3"/>
        <v>0.65909090909091228</v>
      </c>
    </row>
    <row r="39" spans="1:8">
      <c r="A39" s="2">
        <v>319</v>
      </c>
      <c r="B39" s="2" t="s">
        <v>17</v>
      </c>
      <c r="C39" s="16">
        <v>1.19</v>
      </c>
      <c r="D39" s="17">
        <v>1.21</v>
      </c>
      <c r="E39" s="59">
        <f t="shared" si="4"/>
        <v>98.347107438016522</v>
      </c>
      <c r="F39" s="45">
        <f t="shared" si="5"/>
        <v>2.0000000000000018E-2</v>
      </c>
      <c r="G39" s="2" t="s">
        <v>7</v>
      </c>
      <c r="H39" s="45">
        <f t="shared" si="3"/>
        <v>0.45454545454545497</v>
      </c>
    </row>
  </sheetData>
  <mergeCells count="6">
    <mergeCell ref="A32:F32"/>
    <mergeCell ref="A1:F1"/>
    <mergeCell ref="J19:K19"/>
    <mergeCell ref="J20:K20"/>
    <mergeCell ref="J18:K18"/>
    <mergeCell ref="I14:K14"/>
  </mergeCells>
  <conditionalFormatting sqref="H3:H11 H34:H39">
    <cfRule type="cellIs" dxfId="26" priority="4" operator="greaterThan">
      <formula>2</formula>
    </cfRule>
    <cfRule type="cellIs" dxfId="25" priority="5" operator="between">
      <formula>1.01</formula>
      <formula>2</formula>
    </cfRule>
    <cfRule type="cellIs" dxfId="24" priority="6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4"/>
  <sheetViews>
    <sheetView topLeftCell="A22" workbookViewId="0">
      <selection activeCell="H35" sqref="H35:H40"/>
    </sheetView>
  </sheetViews>
  <sheetFormatPr defaultRowHeight="15"/>
  <cols>
    <col min="1" max="1" width="7.140625" customWidth="1"/>
    <col min="2" max="2" width="11.7109375" bestFit="1" customWidth="1"/>
    <col min="3" max="3" width="15" bestFit="1" customWidth="1"/>
    <col min="4" max="4" width="6.7109375" bestFit="1" customWidth="1"/>
    <col min="5" max="5" width="11.140625" bestFit="1" customWidth="1"/>
    <col min="6" max="6" width="14.5703125" bestFit="1" customWidth="1"/>
    <col min="7" max="7" width="12" bestFit="1" customWidth="1"/>
    <col min="8" max="8" width="17.42578125" customWidth="1"/>
  </cols>
  <sheetData>
    <row r="1" spans="1:8" s="36" customFormat="1" ht="18.75">
      <c r="A1" s="51" t="s">
        <v>62</v>
      </c>
      <c r="B1" s="51"/>
      <c r="C1" s="51"/>
      <c r="D1" s="51"/>
      <c r="E1" s="51"/>
      <c r="F1" s="51"/>
      <c r="G1" s="33" t="s">
        <v>19</v>
      </c>
      <c r="H1" s="34">
        <v>1.2E-2</v>
      </c>
    </row>
    <row r="2" spans="1:8" s="32" customFormat="1" ht="45">
      <c r="A2" s="31" t="s">
        <v>0</v>
      </c>
      <c r="B2" s="31" t="s">
        <v>1</v>
      </c>
      <c r="C2" s="31" t="s">
        <v>2</v>
      </c>
      <c r="D2" s="19" t="s">
        <v>63</v>
      </c>
      <c r="E2" s="20" t="s">
        <v>3</v>
      </c>
      <c r="F2" s="21" t="s">
        <v>4</v>
      </c>
      <c r="G2" s="21" t="s">
        <v>5</v>
      </c>
      <c r="H2" s="21" t="s">
        <v>16</v>
      </c>
    </row>
    <row r="3" spans="1:8">
      <c r="A3" s="2">
        <v>1</v>
      </c>
      <c r="B3" s="2" t="s">
        <v>6</v>
      </c>
      <c r="C3" s="46">
        <v>0.223</v>
      </c>
      <c r="D3" s="27">
        <v>0.23</v>
      </c>
      <c r="E3" s="9">
        <f>(C3/D3)*100</f>
        <v>96.956521739130437</v>
      </c>
      <c r="F3" s="9">
        <f>ABS(D3-C3)</f>
        <v>7.0000000000000062E-3</v>
      </c>
      <c r="G3" s="9" t="s">
        <v>7</v>
      </c>
      <c r="H3" s="45">
        <f t="shared" ref="H3:H11" si="0">ABS((C3-D3)/$H$1)</f>
        <v>0.58333333333333381</v>
      </c>
    </row>
    <row r="4" spans="1:8">
      <c r="A4" s="8">
        <v>59</v>
      </c>
      <c r="B4" s="8" t="s">
        <v>8</v>
      </c>
      <c r="C4" s="27">
        <v>0.23</v>
      </c>
      <c r="D4" s="27">
        <v>0.23</v>
      </c>
      <c r="E4" s="9">
        <f t="shared" ref="E4:E11" si="1">(C4/D4)*100</f>
        <v>100</v>
      </c>
      <c r="F4" s="8">
        <f t="shared" ref="F4:F11" si="2">ABS(D4-C4)</f>
        <v>0</v>
      </c>
      <c r="G4" s="8" t="s">
        <v>7</v>
      </c>
      <c r="H4" s="45">
        <f t="shared" si="0"/>
        <v>0</v>
      </c>
    </row>
    <row r="5" spans="1:8">
      <c r="A5" s="8">
        <v>105</v>
      </c>
      <c r="B5" s="8" t="s">
        <v>9</v>
      </c>
      <c r="C5" s="27">
        <v>0.23200000000000001</v>
      </c>
      <c r="D5" s="27">
        <v>0.23</v>
      </c>
      <c r="E5" s="9">
        <f t="shared" si="1"/>
        <v>100.8695652173913</v>
      </c>
      <c r="F5" s="8">
        <f t="shared" si="2"/>
        <v>2.0000000000000018E-3</v>
      </c>
      <c r="G5" s="8" t="s">
        <v>7</v>
      </c>
      <c r="H5" s="45">
        <f t="shared" si="0"/>
        <v>0.16666666666666682</v>
      </c>
    </row>
    <row r="6" spans="1:8">
      <c r="A6" s="8">
        <v>198</v>
      </c>
      <c r="B6" s="8" t="s">
        <v>10</v>
      </c>
      <c r="C6" s="27">
        <v>0.22600000000000001</v>
      </c>
      <c r="D6" s="27">
        <v>0.23</v>
      </c>
      <c r="E6" s="9">
        <f t="shared" si="1"/>
        <v>98.260869565217391</v>
      </c>
      <c r="F6" s="45">
        <f t="shared" si="2"/>
        <v>4.0000000000000036E-3</v>
      </c>
      <c r="G6" s="8" t="s">
        <v>7</v>
      </c>
      <c r="H6" s="45">
        <f t="shared" si="0"/>
        <v>0.33333333333333365</v>
      </c>
    </row>
    <row r="7" spans="1:8">
      <c r="A7" s="8">
        <v>297</v>
      </c>
      <c r="B7" s="8" t="s">
        <v>11</v>
      </c>
      <c r="C7" s="27">
        <v>0.2334</v>
      </c>
      <c r="D7" s="27">
        <v>0.23</v>
      </c>
      <c r="E7" s="9">
        <f t="shared" si="1"/>
        <v>101.47826086956522</v>
      </c>
      <c r="F7" s="8">
        <f t="shared" si="2"/>
        <v>3.3999999999999864E-3</v>
      </c>
      <c r="G7" s="8" t="s">
        <v>7</v>
      </c>
      <c r="H7" s="45">
        <f t="shared" si="0"/>
        <v>0.28333333333333222</v>
      </c>
    </row>
    <row r="8" spans="1:8">
      <c r="A8" s="8">
        <v>316</v>
      </c>
      <c r="B8" s="8" t="s">
        <v>12</v>
      </c>
      <c r="C8" s="27">
        <v>0.1958</v>
      </c>
      <c r="D8" s="27">
        <v>0.23</v>
      </c>
      <c r="E8" s="9">
        <f t="shared" si="1"/>
        <v>85.130434782608688</v>
      </c>
      <c r="F8" s="8">
        <f t="shared" si="2"/>
        <v>3.4200000000000008E-2</v>
      </c>
      <c r="G8" s="8" t="s">
        <v>7</v>
      </c>
      <c r="H8" s="45">
        <f t="shared" si="0"/>
        <v>2.8500000000000005</v>
      </c>
    </row>
    <row r="9" spans="1:8">
      <c r="A9" s="8">
        <v>318</v>
      </c>
      <c r="B9" s="8" t="s">
        <v>13</v>
      </c>
      <c r="C9" s="27">
        <v>0.23719999999999999</v>
      </c>
      <c r="D9" s="27">
        <v>0.23</v>
      </c>
      <c r="E9" s="9">
        <f t="shared" si="1"/>
        <v>103.13043478260869</v>
      </c>
      <c r="F9" s="8">
        <f t="shared" si="2"/>
        <v>7.1999999999999842E-3</v>
      </c>
      <c r="G9" s="8" t="s">
        <v>7</v>
      </c>
      <c r="H9" s="45">
        <f t="shared" si="0"/>
        <v>0.59999999999999865</v>
      </c>
    </row>
    <row r="10" spans="1:8">
      <c r="A10" s="8">
        <v>319</v>
      </c>
      <c r="B10" s="8" t="s">
        <v>14</v>
      </c>
      <c r="C10" s="27">
        <v>0.245</v>
      </c>
      <c r="D10" s="27">
        <v>0.23</v>
      </c>
      <c r="E10" s="9">
        <f t="shared" si="1"/>
        <v>106.52173913043477</v>
      </c>
      <c r="F10" s="8">
        <f t="shared" si="2"/>
        <v>1.4999999999999986E-2</v>
      </c>
      <c r="G10" s="8" t="s">
        <v>7</v>
      </c>
      <c r="H10" s="45">
        <f t="shared" si="0"/>
        <v>1.2499999999999987</v>
      </c>
    </row>
    <row r="11" spans="1:8">
      <c r="A11" s="8">
        <v>320</v>
      </c>
      <c r="B11" s="8" t="s">
        <v>15</v>
      </c>
      <c r="C11" s="27">
        <v>0.23699999999999999</v>
      </c>
      <c r="D11" s="27">
        <v>0.23</v>
      </c>
      <c r="E11" s="9">
        <f t="shared" si="1"/>
        <v>103.04347826086955</v>
      </c>
      <c r="F11" s="8">
        <f t="shared" si="2"/>
        <v>6.9999999999999785E-3</v>
      </c>
      <c r="G11" s="8" t="s">
        <v>7</v>
      </c>
      <c r="H11" s="45">
        <f t="shared" si="0"/>
        <v>0.58333333333333148</v>
      </c>
    </row>
    <row r="12" spans="1:8">
      <c r="A12" s="5"/>
      <c r="B12" s="6"/>
      <c r="C12" s="7"/>
      <c r="D12" s="5"/>
      <c r="E12" s="5"/>
      <c r="F12" s="5"/>
      <c r="G12" s="5"/>
      <c r="H12" s="5"/>
    </row>
    <row r="33" spans="1:8" s="36" customFormat="1" ht="18.75">
      <c r="A33" s="51" t="s">
        <v>64</v>
      </c>
      <c r="B33" s="51"/>
      <c r="C33" s="51"/>
      <c r="D33" s="51"/>
      <c r="E33" s="51"/>
      <c r="F33" s="51"/>
      <c r="G33" s="33" t="s">
        <v>19</v>
      </c>
      <c r="H33" s="34">
        <v>2.7E-2</v>
      </c>
    </row>
    <row r="34" spans="1:8" s="32" customFormat="1" ht="45">
      <c r="A34" s="31" t="s">
        <v>0</v>
      </c>
      <c r="B34" s="31" t="s">
        <v>1</v>
      </c>
      <c r="C34" s="31" t="s">
        <v>2</v>
      </c>
      <c r="D34" s="19" t="s">
        <v>65</v>
      </c>
      <c r="E34" s="20" t="s">
        <v>3</v>
      </c>
      <c r="F34" s="21" t="s">
        <v>4</v>
      </c>
      <c r="G34" s="21" t="s">
        <v>5</v>
      </c>
      <c r="H34" s="21" t="s">
        <v>16</v>
      </c>
    </row>
    <row r="35" spans="1:8">
      <c r="A35" s="2">
        <v>1</v>
      </c>
      <c r="B35" s="2" t="s">
        <v>6</v>
      </c>
      <c r="C35" s="46">
        <v>0.66200000000000003</v>
      </c>
      <c r="D35" s="27">
        <v>0.66300000000000003</v>
      </c>
      <c r="E35" s="9">
        <f>(C35/D35)*100</f>
        <v>99.849170437405732</v>
      </c>
      <c r="F35" s="45">
        <f>ABS(D35-C35)</f>
        <v>1.0000000000000009E-3</v>
      </c>
      <c r="G35" s="9" t="s">
        <v>7</v>
      </c>
      <c r="H35" s="45">
        <f t="shared" ref="H35:H40" si="3">ABS((C35-D35)/$H$33)</f>
        <v>3.703703703703707E-2</v>
      </c>
    </row>
    <row r="36" spans="1:8">
      <c r="A36" s="8">
        <v>59</v>
      </c>
      <c r="B36" s="8" t="s">
        <v>8</v>
      </c>
      <c r="C36" s="27">
        <v>0.66</v>
      </c>
      <c r="D36" s="27">
        <v>0.66300000000000003</v>
      </c>
      <c r="E36" s="9">
        <f t="shared" ref="E36:E40" si="4">(C36/D36)*100</f>
        <v>99.547511312217196</v>
      </c>
      <c r="F36" s="45">
        <f t="shared" ref="F36:F40" si="5">ABS(D36-C36)</f>
        <v>3.0000000000000027E-3</v>
      </c>
      <c r="G36" s="8" t="s">
        <v>7</v>
      </c>
      <c r="H36" s="45">
        <f t="shared" si="3"/>
        <v>0.11111111111111122</v>
      </c>
    </row>
    <row r="37" spans="1:8">
      <c r="A37" s="8">
        <v>198</v>
      </c>
      <c r="B37" s="8" t="s">
        <v>10</v>
      </c>
      <c r="C37" s="27">
        <v>0.68799999999999994</v>
      </c>
      <c r="D37" s="27">
        <v>0.66300000000000003</v>
      </c>
      <c r="E37" s="9">
        <f t="shared" si="4"/>
        <v>103.7707390648567</v>
      </c>
      <c r="F37" s="45">
        <f t="shared" si="5"/>
        <v>2.4999999999999911E-2</v>
      </c>
      <c r="G37" s="8" t="s">
        <v>7</v>
      </c>
      <c r="H37" s="45">
        <f t="shared" si="3"/>
        <v>0.9259259259259226</v>
      </c>
    </row>
    <row r="38" spans="1:8">
      <c r="A38" s="8">
        <v>297</v>
      </c>
      <c r="B38" s="8" t="s">
        <v>11</v>
      </c>
      <c r="C38" s="27">
        <v>0.65649999999999997</v>
      </c>
      <c r="D38" s="27">
        <v>0.66300000000000003</v>
      </c>
      <c r="E38" s="9">
        <f t="shared" si="4"/>
        <v>99.019607843137251</v>
      </c>
      <c r="F38" s="45">
        <f t="shared" si="5"/>
        <v>6.5000000000000613E-3</v>
      </c>
      <c r="G38" s="8" t="s">
        <v>7</v>
      </c>
      <c r="H38" s="45">
        <f t="shared" si="3"/>
        <v>0.240740740740743</v>
      </c>
    </row>
    <row r="39" spans="1:8">
      <c r="A39" s="8">
        <v>318</v>
      </c>
      <c r="B39" s="8" t="s">
        <v>13</v>
      </c>
      <c r="C39" s="27">
        <v>0.64170000000000005</v>
      </c>
      <c r="D39" s="27">
        <v>0.66300000000000003</v>
      </c>
      <c r="E39" s="9">
        <f t="shared" si="4"/>
        <v>96.787330316742086</v>
      </c>
      <c r="F39" s="45">
        <f t="shared" si="5"/>
        <v>2.1299999999999986E-2</v>
      </c>
      <c r="G39" s="8" t="s">
        <v>7</v>
      </c>
      <c r="H39" s="45">
        <f t="shared" si="3"/>
        <v>0.78888888888888842</v>
      </c>
    </row>
    <row r="40" spans="1:8">
      <c r="A40" s="8">
        <v>319</v>
      </c>
      <c r="B40" s="8" t="s">
        <v>14</v>
      </c>
      <c r="C40" s="27">
        <v>0.7</v>
      </c>
      <c r="D40" s="27">
        <v>0.66300000000000003</v>
      </c>
      <c r="E40" s="9">
        <f t="shared" si="4"/>
        <v>105.58069381598791</v>
      </c>
      <c r="F40" s="45">
        <f t="shared" si="5"/>
        <v>3.6999999999999922E-2</v>
      </c>
      <c r="G40" s="8" t="s">
        <v>7</v>
      </c>
      <c r="H40" s="45">
        <f t="shared" si="3"/>
        <v>1.3703703703703676</v>
      </c>
    </row>
    <row r="41" spans="1:8">
      <c r="B41" s="3"/>
      <c r="C41" s="3"/>
    </row>
    <row r="42" spans="1:8">
      <c r="B42" s="13"/>
      <c r="C42" s="13"/>
    </row>
    <row r="44" spans="1:8">
      <c r="C44" s="4"/>
    </row>
  </sheetData>
  <mergeCells count="2">
    <mergeCell ref="A1:F1"/>
    <mergeCell ref="A33:F33"/>
  </mergeCells>
  <conditionalFormatting sqref="H3:H11 H35:H40">
    <cfRule type="cellIs" dxfId="23" priority="7" operator="greaterThan">
      <formula>2</formula>
    </cfRule>
    <cfRule type="cellIs" dxfId="22" priority="8" operator="between">
      <formula>1.01</formula>
      <formula>2</formula>
    </cfRule>
    <cfRule type="cellIs" dxfId="21" priority="9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"/>
  <sheetViews>
    <sheetView topLeftCell="A10" workbookViewId="0">
      <selection activeCell="H28" sqref="H28:H30"/>
    </sheetView>
  </sheetViews>
  <sheetFormatPr defaultRowHeight="15"/>
  <cols>
    <col min="2" max="2" width="11.28515625" bestFit="1" customWidth="1"/>
    <col min="3" max="3" width="15" bestFit="1" customWidth="1"/>
    <col min="5" max="5" width="11.85546875" customWidth="1"/>
    <col min="6" max="6" width="16.140625" customWidth="1"/>
    <col min="7" max="7" width="12" bestFit="1" customWidth="1"/>
  </cols>
  <sheetData>
    <row r="1" spans="1:8" s="39" customFormat="1" ht="17.25">
      <c r="A1" s="56" t="s">
        <v>40</v>
      </c>
      <c r="B1" s="56"/>
      <c r="C1" s="56"/>
      <c r="D1" s="56"/>
      <c r="E1" s="56"/>
      <c r="F1" s="56"/>
      <c r="G1" s="38" t="s">
        <v>19</v>
      </c>
      <c r="H1" s="37">
        <v>3.6999999999999998E-2</v>
      </c>
    </row>
    <row r="2" spans="1:8" ht="30">
      <c r="A2" s="18" t="s">
        <v>0</v>
      </c>
      <c r="B2" s="18" t="s">
        <v>1</v>
      </c>
      <c r="C2" s="18" t="s">
        <v>2</v>
      </c>
      <c r="D2" s="19" t="s">
        <v>37</v>
      </c>
      <c r="E2" s="20" t="s">
        <v>3</v>
      </c>
      <c r="F2" s="21" t="s">
        <v>4</v>
      </c>
      <c r="G2" s="21" t="s">
        <v>5</v>
      </c>
      <c r="H2" s="21" t="s">
        <v>16</v>
      </c>
    </row>
    <row r="3" spans="1:8">
      <c r="A3" s="2">
        <v>1</v>
      </c>
      <c r="B3" s="2" t="s">
        <v>6</v>
      </c>
      <c r="C3" s="46">
        <v>0.31</v>
      </c>
      <c r="D3" s="27">
        <v>0.26700000000000002</v>
      </c>
      <c r="E3" s="9">
        <f>(C3/D3)*100</f>
        <v>116.10486891385767</v>
      </c>
      <c r="F3" s="9">
        <f>ABS(D3-C3)</f>
        <v>4.2999999999999983E-2</v>
      </c>
      <c r="G3" s="9" t="s">
        <v>7</v>
      </c>
      <c r="H3" s="45">
        <f>ABS((C3-D3)/$H$1)</f>
        <v>1.1621621621621618</v>
      </c>
    </row>
    <row r="4" spans="1:8">
      <c r="A4" s="8">
        <v>59</v>
      </c>
      <c r="B4" s="8" t="s">
        <v>8</v>
      </c>
      <c r="C4" s="27">
        <v>0.26</v>
      </c>
      <c r="D4" s="27">
        <v>0.26700000000000002</v>
      </c>
      <c r="E4" s="9">
        <f t="shared" ref="E4:E5" si="0">(C4/D4)*100</f>
        <v>97.378277153558045</v>
      </c>
      <c r="F4" s="9">
        <f t="shared" ref="F4" si="1">ABS(D4-C4)</f>
        <v>7.0000000000000062E-3</v>
      </c>
      <c r="G4" s="8" t="s">
        <v>7</v>
      </c>
      <c r="H4" s="45">
        <f t="shared" ref="H4:H5" si="2">ABS((C4-D4)/$H$1)</f>
        <v>0.18918918918918937</v>
      </c>
    </row>
    <row r="5" spans="1:8">
      <c r="A5" s="8">
        <v>319</v>
      </c>
      <c r="B5" s="10" t="s">
        <v>14</v>
      </c>
      <c r="C5" s="47">
        <v>0.251</v>
      </c>
      <c r="D5" s="27">
        <v>0.26700000000000002</v>
      </c>
      <c r="E5" s="9">
        <f t="shared" si="0"/>
        <v>94.007490636704119</v>
      </c>
      <c r="F5" s="9">
        <f>ABS(D5-C5)</f>
        <v>1.6000000000000014E-2</v>
      </c>
      <c r="G5" s="8" t="s">
        <v>7</v>
      </c>
      <c r="H5" s="45">
        <f t="shared" si="2"/>
        <v>0.43243243243243285</v>
      </c>
    </row>
    <row r="6" spans="1:8">
      <c r="B6" s="11"/>
      <c r="C6" s="14"/>
    </row>
    <row r="26" spans="1:8" s="39" customFormat="1" ht="17.25">
      <c r="A26" s="56" t="s">
        <v>41</v>
      </c>
      <c r="B26" s="56"/>
      <c r="C26" s="56"/>
      <c r="D26" s="56"/>
      <c r="E26" s="56"/>
      <c r="F26" s="56"/>
      <c r="G26" s="38" t="s">
        <v>19</v>
      </c>
      <c r="H26" s="37">
        <v>8.1000000000000003E-2</v>
      </c>
    </row>
    <row r="27" spans="1:8" ht="45" customHeight="1">
      <c r="A27" s="18" t="s">
        <v>0</v>
      </c>
      <c r="B27" s="18" t="s">
        <v>1</v>
      </c>
      <c r="C27" s="18" t="s">
        <v>2</v>
      </c>
      <c r="D27" s="19" t="s">
        <v>38</v>
      </c>
      <c r="E27" s="20" t="s">
        <v>3</v>
      </c>
      <c r="F27" s="21" t="s">
        <v>4</v>
      </c>
      <c r="G27" s="21" t="s">
        <v>5</v>
      </c>
      <c r="H27" s="21" t="s">
        <v>16</v>
      </c>
    </row>
    <row r="28" spans="1:8">
      <c r="A28" s="2">
        <v>1</v>
      </c>
      <c r="B28" s="2" t="s">
        <v>6</v>
      </c>
      <c r="C28" s="46">
        <v>0.59199999999999997</v>
      </c>
      <c r="D28" s="27">
        <v>0.54</v>
      </c>
      <c r="E28" s="9">
        <f>(C28/D28)*100</f>
        <v>109.6296296296296</v>
      </c>
      <c r="F28" s="9">
        <f>ABS(D28-C28)</f>
        <v>5.1999999999999935E-2</v>
      </c>
      <c r="G28" s="9" t="s">
        <v>7</v>
      </c>
      <c r="H28" s="45">
        <f>ABS((C28-D28)/$H$26)</f>
        <v>0.6419753086419745</v>
      </c>
    </row>
    <row r="29" spans="1:8">
      <c r="A29" s="8">
        <v>59</v>
      </c>
      <c r="B29" s="8" t="s">
        <v>8</v>
      </c>
      <c r="C29" s="27">
        <v>0.55000000000000004</v>
      </c>
      <c r="D29" s="27">
        <v>0.54</v>
      </c>
      <c r="E29" s="9">
        <f t="shared" ref="E29" si="3">(C29/D29)*100</f>
        <v>101.85185185185186</v>
      </c>
      <c r="F29" s="9">
        <f t="shared" ref="F29" si="4">ABS(D29-C29)</f>
        <v>1.0000000000000009E-2</v>
      </c>
      <c r="G29" s="8" t="s">
        <v>7</v>
      </c>
      <c r="H29" s="45">
        <f>ABS((C29-D29)/$H$26)</f>
        <v>0.12345679012345689</v>
      </c>
    </row>
    <row r="30" spans="1:8">
      <c r="A30" s="8">
        <v>319</v>
      </c>
      <c r="B30" s="10" t="s">
        <v>14</v>
      </c>
      <c r="C30" s="47">
        <v>0.501</v>
      </c>
      <c r="D30" s="27">
        <v>0.54</v>
      </c>
      <c r="E30" s="9">
        <f>(C30/D30)*100</f>
        <v>92.777777777777771</v>
      </c>
      <c r="F30" s="9">
        <f>ABS(D30-C30)</f>
        <v>3.9000000000000035E-2</v>
      </c>
      <c r="G30" s="8" t="s">
        <v>7</v>
      </c>
      <c r="H30" s="45">
        <f>ABS((C30-D30)/$H$26)</f>
        <v>0.4814814814814819</v>
      </c>
    </row>
    <row r="31" spans="1:8">
      <c r="B31" s="11"/>
      <c r="C31" s="12"/>
    </row>
  </sheetData>
  <mergeCells count="2">
    <mergeCell ref="A1:F1"/>
    <mergeCell ref="A26:F26"/>
  </mergeCells>
  <conditionalFormatting sqref="H3:H5">
    <cfRule type="cellIs" dxfId="20" priority="4" operator="greaterThan">
      <formula>2</formula>
    </cfRule>
    <cfRule type="cellIs" dxfId="19" priority="5" operator="between">
      <formula>1.01</formula>
      <formula>2</formula>
    </cfRule>
    <cfRule type="cellIs" dxfId="18" priority="6" operator="lessThanOrEqual">
      <formula>1</formula>
    </cfRule>
  </conditionalFormatting>
  <conditionalFormatting sqref="H28:H30">
    <cfRule type="cellIs" dxfId="17" priority="1" operator="greaterThan">
      <formula>2</formula>
    </cfRule>
    <cfRule type="cellIs" dxfId="16" priority="2" operator="between">
      <formula>1.01</formula>
      <formula>2</formula>
    </cfRule>
    <cfRule type="cellIs" dxfId="15" priority="3" operator="lessThanOrEqual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topLeftCell="A19" workbookViewId="0">
      <selection activeCell="H37" activeCellId="1" sqref="C37:C42 H37:H42"/>
    </sheetView>
  </sheetViews>
  <sheetFormatPr defaultRowHeight="15"/>
  <cols>
    <col min="1" max="1" width="9.140625" style="5"/>
    <col min="2" max="2" width="11.28515625" style="5" bestFit="1" customWidth="1"/>
    <col min="3" max="3" width="15" style="5" bestFit="1" customWidth="1"/>
    <col min="4" max="5" width="9.140625" style="5"/>
    <col min="6" max="6" width="9.5703125" style="5" customWidth="1"/>
    <col min="7" max="7" width="12" style="5" bestFit="1" customWidth="1"/>
    <col min="8" max="8" width="9.28515625" style="5" bestFit="1" customWidth="1"/>
    <col min="9" max="16384" width="9.140625" style="5"/>
  </cols>
  <sheetData>
    <row r="1" spans="1:8" s="36" customFormat="1" ht="18.75">
      <c r="A1" s="51" t="s">
        <v>42</v>
      </c>
      <c r="B1" s="51"/>
      <c r="C1" s="51"/>
      <c r="D1" s="51"/>
      <c r="E1" s="51"/>
      <c r="F1" s="51"/>
      <c r="G1" s="33" t="s">
        <v>19</v>
      </c>
      <c r="H1" s="50">
        <v>0.02</v>
      </c>
    </row>
    <row r="2" spans="1:8" s="32" customFormat="1" ht="45">
      <c r="A2" s="31" t="s">
        <v>0</v>
      </c>
      <c r="B2" s="31" t="s">
        <v>1</v>
      </c>
      <c r="C2" s="31" t="s">
        <v>2</v>
      </c>
      <c r="D2" s="19" t="s">
        <v>39</v>
      </c>
      <c r="E2" s="20" t="s">
        <v>3</v>
      </c>
      <c r="F2" s="21" t="s">
        <v>4</v>
      </c>
      <c r="G2" s="21" t="s">
        <v>5</v>
      </c>
      <c r="H2" s="21" t="s">
        <v>16</v>
      </c>
    </row>
    <row r="3" spans="1:8">
      <c r="A3" s="2">
        <v>1</v>
      </c>
      <c r="B3" s="2" t="s">
        <v>6</v>
      </c>
      <c r="C3" s="46">
        <v>0.21099999999999999</v>
      </c>
      <c r="D3" s="27">
        <v>0.222</v>
      </c>
      <c r="E3" s="9">
        <f>(C3/D3)*100</f>
        <v>95.045045045045043</v>
      </c>
      <c r="F3" s="9">
        <f>ABS(D3-C3)</f>
        <v>1.100000000000001E-2</v>
      </c>
      <c r="G3" s="9" t="s">
        <v>7</v>
      </c>
      <c r="H3" s="45">
        <f>ABS((C3-D3)/$H$1)</f>
        <v>0.55000000000000049</v>
      </c>
    </row>
    <row r="4" spans="1:8">
      <c r="A4" s="8">
        <v>59</v>
      </c>
      <c r="B4" s="8" t="s">
        <v>8</v>
      </c>
      <c r="C4" s="27">
        <v>0.22</v>
      </c>
      <c r="D4" s="27">
        <v>0.222</v>
      </c>
      <c r="E4" s="9">
        <f t="shared" ref="E4:E8" si="0">(C4/D4)*100</f>
        <v>99.099099099099092</v>
      </c>
      <c r="F4" s="8">
        <f t="shared" ref="F4:F9" si="1">ABS(D4-C4)</f>
        <v>2.0000000000000018E-3</v>
      </c>
      <c r="G4" s="8" t="s">
        <v>7</v>
      </c>
      <c r="H4" s="45">
        <f t="shared" ref="H4:H11" si="2">ABS((C4-D4)/$H$1)</f>
        <v>0.10000000000000009</v>
      </c>
    </row>
    <row r="5" spans="1:8">
      <c r="A5" s="8">
        <v>105</v>
      </c>
      <c r="B5" s="8" t="s">
        <v>9</v>
      </c>
      <c r="C5" s="27">
        <v>0.2</v>
      </c>
      <c r="D5" s="27">
        <v>0.222</v>
      </c>
      <c r="E5" s="9">
        <f t="shared" si="0"/>
        <v>90.090090090090087</v>
      </c>
      <c r="F5" s="8">
        <f t="shared" si="1"/>
        <v>2.1999999999999992E-2</v>
      </c>
      <c r="G5" s="8" t="s">
        <v>7</v>
      </c>
      <c r="H5" s="45">
        <f t="shared" si="2"/>
        <v>1.0999999999999996</v>
      </c>
    </row>
    <row r="6" spans="1:8">
      <c r="A6" s="8">
        <v>198</v>
      </c>
      <c r="B6" s="8" t="s">
        <v>10</v>
      </c>
      <c r="C6" s="27">
        <v>0.222</v>
      </c>
      <c r="D6" s="27">
        <v>0.222</v>
      </c>
      <c r="E6" s="9">
        <f t="shared" si="0"/>
        <v>100</v>
      </c>
      <c r="F6" s="8">
        <f t="shared" si="1"/>
        <v>0</v>
      </c>
      <c r="G6" s="8" t="s">
        <v>7</v>
      </c>
      <c r="H6" s="45">
        <f t="shared" si="2"/>
        <v>0</v>
      </c>
    </row>
    <row r="7" spans="1:8">
      <c r="A7" s="8">
        <v>297</v>
      </c>
      <c r="B7" s="8" t="s">
        <v>11</v>
      </c>
      <c r="C7" s="27">
        <v>0.2384</v>
      </c>
      <c r="D7" s="27">
        <v>0.222</v>
      </c>
      <c r="E7" s="9">
        <f t="shared" si="0"/>
        <v>107.38738738738738</v>
      </c>
      <c r="F7" s="8">
        <f t="shared" si="1"/>
        <v>1.6399999999999998E-2</v>
      </c>
      <c r="G7" s="8" t="s">
        <v>7</v>
      </c>
      <c r="H7" s="45">
        <f t="shared" si="2"/>
        <v>0.81999999999999984</v>
      </c>
    </row>
    <row r="8" spans="1:8">
      <c r="A8" s="8">
        <v>316</v>
      </c>
      <c r="B8" s="8" t="s">
        <v>12</v>
      </c>
      <c r="C8" s="27">
        <v>0.19650000000000001</v>
      </c>
      <c r="D8" s="27">
        <v>0.222</v>
      </c>
      <c r="E8" s="9">
        <f t="shared" si="0"/>
        <v>88.513513513513516</v>
      </c>
      <c r="F8" s="8">
        <f t="shared" si="1"/>
        <v>2.5499999999999995E-2</v>
      </c>
      <c r="G8" s="8" t="s">
        <v>7</v>
      </c>
      <c r="H8" s="45">
        <f>ABS((C8-D8)/$H$1)</f>
        <v>1.2749999999999997</v>
      </c>
    </row>
    <row r="9" spans="1:8">
      <c r="A9" s="8">
        <v>318</v>
      </c>
      <c r="B9" s="8" t="s">
        <v>13</v>
      </c>
      <c r="C9" s="27">
        <v>0.26200000000000001</v>
      </c>
      <c r="D9" s="27">
        <v>0.222</v>
      </c>
      <c r="E9" s="9">
        <f>(C9/D9)*100</f>
        <v>118.01801801801801</v>
      </c>
      <c r="F9" s="8">
        <f t="shared" si="1"/>
        <v>4.0000000000000008E-2</v>
      </c>
      <c r="G9" s="8" t="s">
        <v>7</v>
      </c>
      <c r="H9" s="45">
        <f t="shared" si="2"/>
        <v>2.0000000000000004</v>
      </c>
    </row>
    <row r="10" spans="1:8">
      <c r="A10" s="8">
        <v>319</v>
      </c>
      <c r="B10" s="8" t="s">
        <v>14</v>
      </c>
      <c r="C10" s="27">
        <v>0.2</v>
      </c>
      <c r="D10" s="27">
        <v>0.222</v>
      </c>
      <c r="E10" s="9">
        <f>(C10/D10)*100</f>
        <v>90.090090090090087</v>
      </c>
      <c r="F10" s="8">
        <f>ABS(D10-C10)</f>
        <v>2.1999999999999992E-2</v>
      </c>
      <c r="G10" s="8" t="s">
        <v>7</v>
      </c>
      <c r="H10" s="45">
        <f t="shared" si="2"/>
        <v>1.0999999999999996</v>
      </c>
    </row>
    <row r="11" spans="1:8">
      <c r="A11" s="8">
        <v>320</v>
      </c>
      <c r="B11" s="10" t="s">
        <v>18</v>
      </c>
      <c r="C11" s="47">
        <v>0.219</v>
      </c>
      <c r="D11" s="27">
        <v>0.222</v>
      </c>
      <c r="E11" s="9">
        <f>(C11/D11)*100</f>
        <v>98.648648648648646</v>
      </c>
      <c r="F11" s="8">
        <f>ABS(D11-C11)</f>
        <v>3.0000000000000027E-3</v>
      </c>
      <c r="G11" s="8" t="s">
        <v>7</v>
      </c>
      <c r="H11" s="45">
        <f t="shared" si="2"/>
        <v>0.15000000000000013</v>
      </c>
    </row>
    <row r="12" spans="1:8">
      <c r="B12" s="11"/>
      <c r="C12" s="14"/>
    </row>
    <row r="35" spans="1:8" s="36" customFormat="1" ht="18.75">
      <c r="A35" s="51" t="s">
        <v>43</v>
      </c>
      <c r="B35" s="51"/>
      <c r="C35" s="51"/>
      <c r="D35" s="51"/>
      <c r="E35" s="51"/>
      <c r="F35" s="51"/>
      <c r="G35" s="33" t="s">
        <v>19</v>
      </c>
      <c r="H35" s="34">
        <v>3.3000000000000002E-2</v>
      </c>
    </row>
    <row r="36" spans="1:8" s="32" customFormat="1" ht="45">
      <c r="A36" s="31" t="s">
        <v>0</v>
      </c>
      <c r="B36" s="31" t="s">
        <v>1</v>
      </c>
      <c r="C36" s="31" t="s">
        <v>2</v>
      </c>
      <c r="D36" s="19" t="s">
        <v>44</v>
      </c>
      <c r="E36" s="20" t="s">
        <v>3</v>
      </c>
      <c r="F36" s="21" t="s">
        <v>4</v>
      </c>
      <c r="G36" s="21" t="s">
        <v>5</v>
      </c>
      <c r="H36" s="21" t="s">
        <v>16</v>
      </c>
    </row>
    <row r="37" spans="1:8">
      <c r="A37" s="2">
        <v>1</v>
      </c>
      <c r="B37" s="2" t="s">
        <v>6</v>
      </c>
      <c r="C37" s="46">
        <v>0.51100000000000001</v>
      </c>
      <c r="D37" s="27">
        <v>0.49</v>
      </c>
      <c r="E37" s="9">
        <f>(C37/D37)*100</f>
        <v>104.28571428571429</v>
      </c>
      <c r="F37" s="9">
        <f>ABS(D37-C37)</f>
        <v>2.1000000000000019E-2</v>
      </c>
      <c r="G37" s="9" t="s">
        <v>7</v>
      </c>
      <c r="H37" s="45">
        <f>ABS((C37-D37)/$H$35)</f>
        <v>0.63636363636363691</v>
      </c>
    </row>
    <row r="38" spans="1:8">
      <c r="A38" s="8">
        <v>59</v>
      </c>
      <c r="B38" s="8" t="s">
        <v>8</v>
      </c>
      <c r="C38" s="27">
        <v>0.49</v>
      </c>
      <c r="D38" s="27">
        <v>0.49</v>
      </c>
      <c r="E38" s="9">
        <f t="shared" ref="E38:E42" si="3">(C38/D38)*100</f>
        <v>100</v>
      </c>
      <c r="F38" s="8">
        <f t="shared" ref="F38:F42" si="4">ABS(D38-C38)</f>
        <v>0</v>
      </c>
      <c r="G38" s="8" t="s">
        <v>7</v>
      </c>
      <c r="H38" s="45">
        <f t="shared" ref="H38:H42" si="5">ABS((C38-D38)/$H$35)</f>
        <v>0</v>
      </c>
    </row>
    <row r="39" spans="1:8">
      <c r="A39" s="8">
        <v>198</v>
      </c>
      <c r="B39" s="8" t="s">
        <v>10</v>
      </c>
      <c r="C39" s="27">
        <v>0.496</v>
      </c>
      <c r="D39" s="27">
        <v>0.49</v>
      </c>
      <c r="E39" s="9">
        <f t="shared" si="3"/>
        <v>101.22448979591836</v>
      </c>
      <c r="F39" s="8">
        <f t="shared" si="4"/>
        <v>6.0000000000000053E-3</v>
      </c>
      <c r="G39" s="8" t="s">
        <v>7</v>
      </c>
      <c r="H39" s="45">
        <f t="shared" si="5"/>
        <v>0.18181818181818196</v>
      </c>
    </row>
    <row r="40" spans="1:8">
      <c r="A40" s="8">
        <v>297</v>
      </c>
      <c r="B40" s="8" t="s">
        <v>11</v>
      </c>
      <c r="C40" s="27">
        <v>0.4914</v>
      </c>
      <c r="D40" s="27">
        <v>0.49</v>
      </c>
      <c r="E40" s="9">
        <f t="shared" si="3"/>
        <v>100.28571428571429</v>
      </c>
      <c r="F40" s="8">
        <f t="shared" si="4"/>
        <v>1.4000000000000123E-3</v>
      </c>
      <c r="G40" s="8" t="s">
        <v>7</v>
      </c>
      <c r="H40" s="45">
        <f t="shared" si="5"/>
        <v>4.2424242424242795E-2</v>
      </c>
    </row>
    <row r="41" spans="1:8">
      <c r="A41" s="8">
        <v>318</v>
      </c>
      <c r="B41" s="8" t="s">
        <v>13</v>
      </c>
      <c r="C41" s="27">
        <v>0.52500000000000002</v>
      </c>
      <c r="D41" s="27">
        <v>0.49</v>
      </c>
      <c r="E41" s="9">
        <f t="shared" si="3"/>
        <v>107.14285714285714</v>
      </c>
      <c r="F41" s="8">
        <f t="shared" si="4"/>
        <v>3.5000000000000031E-2</v>
      </c>
      <c r="G41" s="8" t="s">
        <v>7</v>
      </c>
      <c r="H41" s="45">
        <f t="shared" si="5"/>
        <v>1.0606060606060614</v>
      </c>
    </row>
    <row r="42" spans="1:8">
      <c r="A42" s="8">
        <v>319</v>
      </c>
      <c r="B42" s="8" t="s">
        <v>14</v>
      </c>
      <c r="C42" s="27">
        <v>0.45500000000000002</v>
      </c>
      <c r="D42" s="27">
        <v>0.49</v>
      </c>
      <c r="E42" s="9">
        <f t="shared" si="3"/>
        <v>92.857142857142861</v>
      </c>
      <c r="F42" s="8">
        <f t="shared" si="4"/>
        <v>3.4999999999999976E-2</v>
      </c>
      <c r="G42" s="8" t="s">
        <v>7</v>
      </c>
      <c r="H42" s="45">
        <f t="shared" si="5"/>
        <v>1.0606060606060599</v>
      </c>
    </row>
  </sheetData>
  <mergeCells count="2">
    <mergeCell ref="A1:F1"/>
    <mergeCell ref="A35:F35"/>
  </mergeCells>
  <conditionalFormatting sqref="H3:H11 H37:H42">
    <cfRule type="cellIs" dxfId="14" priority="10" operator="greaterThan">
      <formula>2</formula>
    </cfRule>
    <cfRule type="cellIs" dxfId="13" priority="11" operator="between">
      <formula>1.01</formula>
      <formula>2</formula>
    </cfRule>
    <cfRule type="cellIs" dxfId="12" priority="12" operator="lessThanOrEqual">
      <formula>1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2"/>
  <sheetViews>
    <sheetView topLeftCell="A20" zoomScaleNormal="100" workbookViewId="0">
      <selection activeCell="I45" sqref="I45"/>
    </sheetView>
  </sheetViews>
  <sheetFormatPr defaultRowHeight="15"/>
  <cols>
    <col min="1" max="1" width="9.140625" style="5"/>
    <col min="2" max="2" width="10.42578125" style="5" bestFit="1" customWidth="1"/>
    <col min="3" max="3" width="15" style="5" bestFit="1" customWidth="1"/>
    <col min="4" max="6" width="9.140625" style="5"/>
    <col min="7" max="7" width="12" style="5" bestFit="1" customWidth="1"/>
    <col min="8" max="8" width="9.28515625" style="5" bestFit="1" customWidth="1"/>
    <col min="9" max="16384" width="9.140625" style="5"/>
  </cols>
  <sheetData>
    <row r="1" spans="1:8" s="36" customFormat="1" ht="18.75">
      <c r="A1" s="51" t="s">
        <v>45</v>
      </c>
      <c r="B1" s="51"/>
      <c r="C1" s="51"/>
      <c r="D1" s="51"/>
      <c r="E1" s="51"/>
      <c r="F1" s="51"/>
      <c r="G1" s="33" t="s">
        <v>19</v>
      </c>
      <c r="H1" s="34">
        <v>1.7000000000000001E-2</v>
      </c>
    </row>
    <row r="2" spans="1:8" s="32" customFormat="1" ht="45">
      <c r="A2" s="31" t="s">
        <v>0</v>
      </c>
      <c r="B2" s="31" t="s">
        <v>1</v>
      </c>
      <c r="C2" s="31" t="s">
        <v>2</v>
      </c>
      <c r="D2" s="19" t="s">
        <v>46</v>
      </c>
      <c r="E2" s="20" t="s">
        <v>3</v>
      </c>
      <c r="F2" s="21" t="s">
        <v>4</v>
      </c>
      <c r="G2" s="21" t="s">
        <v>5</v>
      </c>
      <c r="H2" s="21" t="s">
        <v>16</v>
      </c>
    </row>
    <row r="3" spans="1:8">
      <c r="A3" s="2">
        <v>1</v>
      </c>
      <c r="B3" s="8" t="s">
        <v>6</v>
      </c>
      <c r="C3" s="46">
        <v>0.222</v>
      </c>
      <c r="D3" s="27">
        <v>0.27200000000000002</v>
      </c>
      <c r="E3" s="9">
        <f>(C3/D3)*100</f>
        <v>81.617647058823522</v>
      </c>
      <c r="F3" s="9">
        <f>ABS(D3-C3)</f>
        <v>5.0000000000000017E-2</v>
      </c>
      <c r="G3" s="9" t="s">
        <v>7</v>
      </c>
      <c r="H3" s="45">
        <f>ABS((C3-D3)/$H$1)</f>
        <v>2.9411764705882359</v>
      </c>
    </row>
    <row r="4" spans="1:8">
      <c r="A4" s="8">
        <v>59</v>
      </c>
      <c r="B4" s="8" t="s">
        <v>8</v>
      </c>
      <c r="C4" s="27">
        <v>0.28000000000000003</v>
      </c>
      <c r="D4" s="27">
        <v>0.27200000000000002</v>
      </c>
      <c r="E4" s="9">
        <f t="shared" ref="E4:E6" si="0">(C4/D4)*100</f>
        <v>102.94117647058825</v>
      </c>
      <c r="F4" s="8">
        <f t="shared" ref="F4:F6" si="1">ABS(D4-C4)</f>
        <v>8.0000000000000071E-3</v>
      </c>
      <c r="G4" s="8" t="s">
        <v>7</v>
      </c>
      <c r="H4" s="45">
        <f>ABS((C4-D4)/$H$1)</f>
        <v>0.47058823529411803</v>
      </c>
    </row>
    <row r="5" spans="1:8">
      <c r="A5" s="8">
        <v>105</v>
      </c>
      <c r="B5" s="8" t="s">
        <v>9</v>
      </c>
      <c r="C5" s="27">
        <v>0.28000000000000003</v>
      </c>
      <c r="D5" s="27">
        <v>0.27200000000000002</v>
      </c>
      <c r="E5" s="9">
        <f t="shared" si="0"/>
        <v>102.94117647058825</v>
      </c>
      <c r="F5" s="8">
        <f t="shared" si="1"/>
        <v>8.0000000000000071E-3</v>
      </c>
      <c r="G5" s="8" t="s">
        <v>7</v>
      </c>
      <c r="H5" s="45">
        <f t="shared" ref="H5" si="2">ABS((C5-D5)/$H$1)</f>
        <v>0.47058823529411803</v>
      </c>
    </row>
    <row r="6" spans="1:8">
      <c r="A6" s="8">
        <v>297</v>
      </c>
      <c r="B6" s="8" t="s">
        <v>11</v>
      </c>
      <c r="C6" s="27">
        <v>0.25490000000000002</v>
      </c>
      <c r="D6" s="27">
        <v>0.27200000000000002</v>
      </c>
      <c r="E6" s="9">
        <f t="shared" si="0"/>
        <v>93.713235294117652</v>
      </c>
      <c r="F6" s="8">
        <f t="shared" si="1"/>
        <v>1.7100000000000004E-2</v>
      </c>
      <c r="G6" s="8" t="s">
        <v>7</v>
      </c>
      <c r="H6" s="27">
        <f>ABS((C6-D6)/$H$1)</f>
        <v>1.0058823529411767</v>
      </c>
    </row>
    <row r="7" spans="1:8">
      <c r="A7" s="8">
        <v>316</v>
      </c>
      <c r="B7" s="10" t="s">
        <v>12</v>
      </c>
      <c r="C7" s="47">
        <v>0.26829999999999998</v>
      </c>
      <c r="D7" s="27">
        <v>0.27200000000000002</v>
      </c>
      <c r="E7" s="9">
        <f>(C7/D7)*100</f>
        <v>98.639705882352928</v>
      </c>
      <c r="F7" s="8">
        <f>ABS(D7-C7)</f>
        <v>3.7000000000000366E-3</v>
      </c>
      <c r="G7" s="8" t="s">
        <v>7</v>
      </c>
      <c r="H7" s="45">
        <f>ABS((C7-D7)/$H$1)</f>
        <v>0.21764705882353155</v>
      </c>
    </row>
    <row r="8" spans="1:8">
      <c r="B8" s="11"/>
      <c r="C8" s="14"/>
    </row>
    <row r="28" spans="1:12" s="36" customFormat="1" ht="18.75">
      <c r="A28" s="51" t="s">
        <v>47</v>
      </c>
      <c r="B28" s="51"/>
      <c r="C28" s="51"/>
      <c r="D28" s="51"/>
      <c r="E28" s="51"/>
      <c r="F28" s="51"/>
      <c r="G28" s="33" t="s">
        <v>19</v>
      </c>
      <c r="H28" s="34">
        <v>2.9000000000000001E-2</v>
      </c>
    </row>
    <row r="29" spans="1:12" s="32" customFormat="1" ht="45">
      <c r="A29" s="31" t="s">
        <v>0</v>
      </c>
      <c r="B29" s="31" t="s">
        <v>1</v>
      </c>
      <c r="C29" s="31" t="s">
        <v>2</v>
      </c>
      <c r="D29" s="19" t="s">
        <v>48</v>
      </c>
      <c r="E29" s="20" t="s">
        <v>3</v>
      </c>
      <c r="F29" s="21" t="s">
        <v>4</v>
      </c>
      <c r="G29" s="21" t="s">
        <v>5</v>
      </c>
      <c r="H29" s="21" t="s">
        <v>16</v>
      </c>
    </row>
    <row r="30" spans="1:12">
      <c r="A30" s="2">
        <v>1</v>
      </c>
      <c r="B30" s="2" t="s">
        <v>6</v>
      </c>
      <c r="C30" s="46">
        <v>6.6000000000000003E-2</v>
      </c>
      <c r="D30" s="27">
        <v>0.67900000000000005</v>
      </c>
      <c r="E30" s="9">
        <f>(C30/D30)*100</f>
        <v>9.7201767304860098</v>
      </c>
      <c r="F30" s="9">
        <f>ABS(D30-C30)</f>
        <v>0.61299999999999999</v>
      </c>
      <c r="G30" s="9" t="s">
        <v>7</v>
      </c>
      <c r="H30" s="45">
        <f>ABS((C30-D30)/$H$28)</f>
        <v>21.137931034482758</v>
      </c>
      <c r="I30" s="57" t="s">
        <v>49</v>
      </c>
      <c r="J30" s="58"/>
      <c r="K30" s="58"/>
      <c r="L30" s="58"/>
    </row>
    <row r="31" spans="1:12">
      <c r="A31" s="8">
        <v>59</v>
      </c>
      <c r="B31" s="8" t="s">
        <v>8</v>
      </c>
      <c r="C31" s="27">
        <v>0.68</v>
      </c>
      <c r="D31" s="27">
        <v>0.67900000000000005</v>
      </c>
      <c r="E31" s="9">
        <f>(C31/D31)*100</f>
        <v>100.14727540500736</v>
      </c>
      <c r="F31" s="8">
        <f>ABS(D31-C31)</f>
        <v>1.0000000000000009E-3</v>
      </c>
      <c r="G31" s="8" t="s">
        <v>7</v>
      </c>
      <c r="H31" s="45">
        <f t="shared" ref="H31:H32" si="3">ABS((C31-D31)/$H$28)</f>
        <v>3.4482758620689682E-2</v>
      </c>
    </row>
    <row r="32" spans="1:12">
      <c r="A32" s="8">
        <v>297</v>
      </c>
      <c r="B32" s="8" t="s">
        <v>11</v>
      </c>
      <c r="C32" s="27">
        <v>0.69499999999999995</v>
      </c>
      <c r="D32" s="27">
        <v>0.67900000000000005</v>
      </c>
      <c r="E32" s="9">
        <f>(C32/D32)*100</f>
        <v>102.35640648011781</v>
      </c>
      <c r="F32" s="8">
        <f>ABS(D32-C32)</f>
        <v>1.5999999999999903E-2</v>
      </c>
      <c r="G32" s="8" t="s">
        <v>7</v>
      </c>
      <c r="H32" s="45">
        <f t="shared" si="3"/>
        <v>0.55172413793103114</v>
      </c>
    </row>
  </sheetData>
  <mergeCells count="3">
    <mergeCell ref="A1:F1"/>
    <mergeCell ref="A28:F28"/>
    <mergeCell ref="I30:L30"/>
  </mergeCells>
  <conditionalFormatting sqref="H3:H7">
    <cfRule type="cellIs" dxfId="11" priority="13" operator="greaterThan">
      <formula>2</formula>
    </cfRule>
    <cfRule type="cellIs" dxfId="10" priority="14" operator="between">
      <formula>1</formula>
      <formula>2</formula>
    </cfRule>
    <cfRule type="cellIs" dxfId="9" priority="15" operator="lessThanOrEqual">
      <formula>1</formula>
    </cfRule>
  </conditionalFormatting>
  <conditionalFormatting sqref="H30:H32">
    <cfRule type="cellIs" dxfId="8" priority="10" operator="greaterThan">
      <formula>2</formula>
    </cfRule>
    <cfRule type="cellIs" dxfId="7" priority="11" operator="between">
      <formula>1.01</formula>
      <formula>2</formula>
    </cfRule>
    <cfRule type="cellIs" dxfId="6" priority="12" operator="lessThanOrEqual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1"/>
  <sheetViews>
    <sheetView topLeftCell="A28" workbookViewId="0">
      <selection activeCell="H36" sqref="H36:H41"/>
    </sheetView>
  </sheetViews>
  <sheetFormatPr defaultRowHeight="15"/>
  <cols>
    <col min="2" max="2" width="11.28515625" bestFit="1" customWidth="1"/>
    <col min="3" max="3" width="15" bestFit="1" customWidth="1"/>
    <col min="6" max="6" width="10.7109375" customWidth="1"/>
    <col min="7" max="7" width="12" bestFit="1" customWidth="1"/>
    <col min="8" max="8" width="9.28515625" bestFit="1" customWidth="1"/>
  </cols>
  <sheetData>
    <row r="1" spans="1:8" s="36" customFormat="1" ht="18.75">
      <c r="A1" s="51" t="s">
        <v>50</v>
      </c>
      <c r="B1" s="51"/>
      <c r="C1" s="51"/>
      <c r="D1" s="51"/>
      <c r="E1" s="51"/>
      <c r="F1" s="51"/>
      <c r="G1" s="33" t="s">
        <v>19</v>
      </c>
      <c r="H1" s="34">
        <v>1.2999999999999999E-2</v>
      </c>
    </row>
    <row r="2" spans="1:8" s="32" customFormat="1" ht="30">
      <c r="A2" s="31" t="s">
        <v>0</v>
      </c>
      <c r="B2" s="31" t="s">
        <v>1</v>
      </c>
      <c r="C2" s="31" t="s">
        <v>2</v>
      </c>
      <c r="D2" s="19" t="s">
        <v>51</v>
      </c>
      <c r="E2" s="20" t="s">
        <v>3</v>
      </c>
      <c r="F2" s="21" t="s">
        <v>4</v>
      </c>
      <c r="G2" s="21" t="s">
        <v>5</v>
      </c>
      <c r="H2" s="21" t="s">
        <v>16</v>
      </c>
    </row>
    <row r="3" spans="1:8">
      <c r="A3" s="2">
        <v>1</v>
      </c>
      <c r="B3" s="2" t="s">
        <v>6</v>
      </c>
      <c r="C3" s="46">
        <v>0.27300000000000002</v>
      </c>
      <c r="D3" s="27">
        <v>0.27100000000000002</v>
      </c>
      <c r="E3" s="9">
        <f>(C3/D3)*100</f>
        <v>100.7380073800738</v>
      </c>
      <c r="F3" s="45">
        <f>ABS(D3-C3)</f>
        <v>2.0000000000000018E-3</v>
      </c>
      <c r="G3" s="9" t="s">
        <v>7</v>
      </c>
      <c r="H3" s="45">
        <f>ABS((C3-D3)/$H$1)</f>
        <v>0.15384615384615399</v>
      </c>
    </row>
    <row r="4" spans="1:8">
      <c r="A4" s="8">
        <v>59</v>
      </c>
      <c r="B4" s="8" t="s">
        <v>8</v>
      </c>
      <c r="C4" s="27">
        <v>0.28000000000000003</v>
      </c>
      <c r="D4" s="27">
        <v>0.27100000000000002</v>
      </c>
      <c r="E4" s="9">
        <f t="shared" ref="E4:E11" si="0">(C4/D4)*100</f>
        <v>103.3210332103321</v>
      </c>
      <c r="F4" s="45">
        <f t="shared" ref="F4:F11" si="1">ABS(D4-C4)</f>
        <v>9.000000000000008E-3</v>
      </c>
      <c r="G4" s="8" t="s">
        <v>7</v>
      </c>
      <c r="H4" s="45">
        <f t="shared" ref="H4:H11" si="2">ABS((C4-D4)/$H$1)</f>
        <v>0.69230769230769296</v>
      </c>
    </row>
    <row r="5" spans="1:8">
      <c r="A5" s="8">
        <v>105</v>
      </c>
      <c r="B5" s="8" t="s">
        <v>9</v>
      </c>
      <c r="C5" s="27">
        <v>0.28000000000000003</v>
      </c>
      <c r="D5" s="27">
        <v>0.27100000000000002</v>
      </c>
      <c r="E5" s="9">
        <f t="shared" si="0"/>
        <v>103.3210332103321</v>
      </c>
      <c r="F5" s="45">
        <f t="shared" si="1"/>
        <v>9.000000000000008E-3</v>
      </c>
      <c r="G5" s="8" t="s">
        <v>7</v>
      </c>
      <c r="H5" s="45">
        <f t="shared" si="2"/>
        <v>0.69230769230769296</v>
      </c>
    </row>
    <row r="6" spans="1:8">
      <c r="A6" s="8">
        <v>198</v>
      </c>
      <c r="B6" s="8" t="s">
        <v>10</v>
      </c>
      <c r="C6" s="27">
        <v>0.27300000000000002</v>
      </c>
      <c r="D6" s="27">
        <v>0.27100000000000002</v>
      </c>
      <c r="E6" s="9">
        <f>(C6/D6)*100</f>
        <v>100.7380073800738</v>
      </c>
      <c r="F6" s="45">
        <f>ABS(D6-C6)</f>
        <v>2.0000000000000018E-3</v>
      </c>
      <c r="G6" s="8" t="s">
        <v>7</v>
      </c>
      <c r="H6" s="45">
        <f>ABS((C6-D6)/$H$1)</f>
        <v>0.15384615384615399</v>
      </c>
    </row>
    <row r="7" spans="1:8">
      <c r="A7" s="8">
        <v>297</v>
      </c>
      <c r="B7" s="8" t="s">
        <v>11</v>
      </c>
      <c r="C7" s="27">
        <v>0.25679999999999997</v>
      </c>
      <c r="D7" s="27">
        <v>0.27100000000000002</v>
      </c>
      <c r="E7" s="9">
        <f t="shared" si="0"/>
        <v>94.760147601475992</v>
      </c>
      <c r="F7" s="45">
        <f t="shared" si="1"/>
        <v>1.4200000000000046E-2</v>
      </c>
      <c r="G7" s="8" t="s">
        <v>7</v>
      </c>
      <c r="H7" s="45">
        <f t="shared" si="2"/>
        <v>1.092307692307696</v>
      </c>
    </row>
    <row r="8" spans="1:8">
      <c r="A8" s="8">
        <v>316</v>
      </c>
      <c r="B8" s="8" t="s">
        <v>12</v>
      </c>
      <c r="C8" s="27">
        <v>0.26829999999999998</v>
      </c>
      <c r="D8" s="27">
        <v>0.27100000000000002</v>
      </c>
      <c r="E8" s="9">
        <f t="shared" si="0"/>
        <v>99.003690036900366</v>
      </c>
      <c r="F8" s="45">
        <f t="shared" si="1"/>
        <v>2.7000000000000357E-3</v>
      </c>
      <c r="G8" s="8" t="s">
        <v>7</v>
      </c>
      <c r="H8" s="45">
        <f t="shared" si="2"/>
        <v>0.20769230769231045</v>
      </c>
    </row>
    <row r="9" spans="1:8">
      <c r="A9" s="8">
        <v>318</v>
      </c>
      <c r="B9" s="8" t="s">
        <v>13</v>
      </c>
      <c r="C9" s="27">
        <v>0.26400000000000001</v>
      </c>
      <c r="D9" s="27">
        <v>0.27100000000000002</v>
      </c>
      <c r="E9" s="9">
        <f t="shared" si="0"/>
        <v>97.416974169741692</v>
      </c>
      <c r="F9" s="45">
        <f t="shared" si="1"/>
        <v>7.0000000000000062E-3</v>
      </c>
      <c r="G9" s="8" t="s">
        <v>7</v>
      </c>
      <c r="H9" s="45">
        <f t="shared" si="2"/>
        <v>0.53846153846153899</v>
      </c>
    </row>
    <row r="10" spans="1:8">
      <c r="A10" s="8">
        <v>319</v>
      </c>
      <c r="B10" s="8" t="s">
        <v>14</v>
      </c>
      <c r="C10" s="27">
        <v>0.27500000000000002</v>
      </c>
      <c r="D10" s="27">
        <v>0.27100000000000002</v>
      </c>
      <c r="E10" s="9">
        <f t="shared" si="0"/>
        <v>101.47601476014761</v>
      </c>
      <c r="F10" s="45">
        <f t="shared" si="1"/>
        <v>4.0000000000000036E-3</v>
      </c>
      <c r="G10" s="8" t="s">
        <v>7</v>
      </c>
      <c r="H10" s="45">
        <f t="shared" si="2"/>
        <v>0.30769230769230799</v>
      </c>
    </row>
    <row r="11" spans="1:8">
      <c r="A11" s="8">
        <v>320</v>
      </c>
      <c r="B11" s="10" t="s">
        <v>15</v>
      </c>
      <c r="C11" s="47">
        <v>0.27400000000000002</v>
      </c>
      <c r="D11" s="27">
        <v>0.27100000000000002</v>
      </c>
      <c r="E11" s="9">
        <f t="shared" si="0"/>
        <v>101.1070110701107</v>
      </c>
      <c r="F11" s="45">
        <f t="shared" si="1"/>
        <v>3.0000000000000027E-3</v>
      </c>
      <c r="G11" s="8" t="s">
        <v>7</v>
      </c>
      <c r="H11" s="45">
        <f t="shared" si="2"/>
        <v>0.23076923076923098</v>
      </c>
    </row>
    <row r="12" spans="1:8">
      <c r="B12" s="11"/>
      <c r="C12" s="14"/>
    </row>
    <row r="13" spans="1:8">
      <c r="B13" s="4"/>
      <c r="C13" s="4"/>
    </row>
    <row r="34" spans="1:8" s="36" customFormat="1" ht="18.75">
      <c r="A34" s="51" t="s">
        <v>52</v>
      </c>
      <c r="B34" s="51"/>
      <c r="C34" s="51"/>
      <c r="D34" s="51"/>
      <c r="E34" s="51"/>
      <c r="F34" s="51"/>
      <c r="G34" s="33" t="s">
        <v>19</v>
      </c>
      <c r="H34" s="34">
        <v>2.8000000000000001E-2</v>
      </c>
    </row>
    <row r="35" spans="1:8" s="32" customFormat="1" ht="30">
      <c r="A35" s="31" t="s">
        <v>0</v>
      </c>
      <c r="B35" s="31" t="s">
        <v>1</v>
      </c>
      <c r="C35" s="31" t="s">
        <v>2</v>
      </c>
      <c r="D35" s="19" t="s">
        <v>53</v>
      </c>
      <c r="E35" s="20" t="s">
        <v>3</v>
      </c>
      <c r="F35" s="21" t="s">
        <v>4</v>
      </c>
      <c r="G35" s="21" t="s">
        <v>5</v>
      </c>
      <c r="H35" s="21" t="s">
        <v>16</v>
      </c>
    </row>
    <row r="36" spans="1:8">
      <c r="A36" s="2">
        <v>1</v>
      </c>
      <c r="B36" s="2" t="s">
        <v>6</v>
      </c>
      <c r="C36" s="46">
        <v>0.71899999999999997</v>
      </c>
      <c r="D36" s="27">
        <v>0.69199999999999995</v>
      </c>
      <c r="E36" s="9">
        <f>(C36/D36)*100</f>
        <v>103.90173410404624</v>
      </c>
      <c r="F36" s="45">
        <f>ABS(D36-C36)</f>
        <v>2.7000000000000024E-2</v>
      </c>
      <c r="G36" s="9" t="s">
        <v>7</v>
      </c>
      <c r="H36" s="45">
        <f>ABS((C36-D36)/$H$34)</f>
        <v>0.96428571428571508</v>
      </c>
    </row>
    <row r="37" spans="1:8">
      <c r="A37" s="2">
        <v>59</v>
      </c>
      <c r="B37" s="2" t="s">
        <v>8</v>
      </c>
      <c r="C37" s="48">
        <v>0.69</v>
      </c>
      <c r="D37" s="27">
        <v>0.69199999999999995</v>
      </c>
      <c r="E37" s="16">
        <f t="shared" ref="E37:E41" si="3">(C37/D37)*100</f>
        <v>99.710982658959537</v>
      </c>
      <c r="F37" s="46">
        <f t="shared" ref="F37:F41" si="4">ABS(D37-C37)</f>
        <v>2.0000000000000018E-3</v>
      </c>
      <c r="G37" s="2" t="s">
        <v>7</v>
      </c>
      <c r="H37" s="45">
        <f t="shared" ref="H37:H41" si="5">ABS((C37-D37)/$H$34)</f>
        <v>7.1428571428571494E-2</v>
      </c>
    </row>
    <row r="38" spans="1:8">
      <c r="A38" s="2">
        <v>198</v>
      </c>
      <c r="B38" s="2" t="s">
        <v>10</v>
      </c>
      <c r="C38" s="48">
        <v>0.69199999999999995</v>
      </c>
      <c r="D38" s="27">
        <v>0.69199999999999995</v>
      </c>
      <c r="E38" s="16">
        <f t="shared" si="3"/>
        <v>100</v>
      </c>
      <c r="F38" s="46">
        <f t="shared" si="4"/>
        <v>0</v>
      </c>
      <c r="G38" s="2" t="s">
        <v>7</v>
      </c>
      <c r="H38" s="45">
        <f t="shared" si="5"/>
        <v>0</v>
      </c>
    </row>
    <row r="39" spans="1:8">
      <c r="A39" s="2">
        <v>297</v>
      </c>
      <c r="B39" s="2" t="s">
        <v>11</v>
      </c>
      <c r="C39" s="48">
        <v>0.69979999999999998</v>
      </c>
      <c r="D39" s="27">
        <v>0.69199999999999995</v>
      </c>
      <c r="E39" s="16">
        <f t="shared" si="3"/>
        <v>101.1271676300578</v>
      </c>
      <c r="F39" s="46">
        <f t="shared" si="4"/>
        <v>7.8000000000000291E-3</v>
      </c>
      <c r="G39" s="2" t="s">
        <v>7</v>
      </c>
      <c r="H39" s="45">
        <f t="shared" si="5"/>
        <v>0.27857142857142958</v>
      </c>
    </row>
    <row r="40" spans="1:8">
      <c r="A40" s="2">
        <v>318</v>
      </c>
      <c r="B40" s="2" t="s">
        <v>13</v>
      </c>
      <c r="C40" s="48">
        <v>0.69499999999999995</v>
      </c>
      <c r="D40" s="27">
        <v>0.69199999999999995</v>
      </c>
      <c r="E40" s="16">
        <f t="shared" si="3"/>
        <v>100.4335260115607</v>
      </c>
      <c r="F40" s="46">
        <f t="shared" si="4"/>
        <v>3.0000000000000027E-3</v>
      </c>
      <c r="G40" s="2" t="s">
        <v>7</v>
      </c>
      <c r="H40" s="45">
        <f t="shared" si="5"/>
        <v>0.10714285714285723</v>
      </c>
    </row>
    <row r="41" spans="1:8">
      <c r="A41" s="2">
        <v>319</v>
      </c>
      <c r="B41" s="2" t="s">
        <v>14</v>
      </c>
      <c r="C41" s="48">
        <v>0.69199999999999995</v>
      </c>
      <c r="D41" s="27">
        <v>0.69199999999999995</v>
      </c>
      <c r="E41" s="16">
        <f t="shared" si="3"/>
        <v>100</v>
      </c>
      <c r="F41" s="46">
        <f t="shared" si="4"/>
        <v>0</v>
      </c>
      <c r="G41" s="2" t="s">
        <v>7</v>
      </c>
      <c r="H41" s="45">
        <f t="shared" si="5"/>
        <v>0</v>
      </c>
    </row>
  </sheetData>
  <mergeCells count="2">
    <mergeCell ref="A1:F1"/>
    <mergeCell ref="A34:F34"/>
  </mergeCells>
  <conditionalFormatting sqref="H3:H11 H36:H41">
    <cfRule type="cellIs" dxfId="5" priority="19" operator="greaterThan">
      <formula>2</formula>
    </cfRule>
    <cfRule type="cellIs" dxfId="4" priority="20" operator="between">
      <formula>1.01</formula>
      <formula>2</formula>
    </cfRule>
    <cfRule type="cellIs" dxfId="3" priority="21" operator="lessThanOrEqual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1"/>
  <sheetViews>
    <sheetView tabSelected="1" topLeftCell="A28" workbookViewId="0">
      <selection activeCell="J36" sqref="J36"/>
    </sheetView>
  </sheetViews>
  <sheetFormatPr defaultRowHeight="15"/>
  <cols>
    <col min="2" max="2" width="11.28515625" bestFit="1" customWidth="1"/>
    <col min="3" max="3" width="15" bestFit="1" customWidth="1"/>
    <col min="6" max="6" width="11.42578125" customWidth="1"/>
    <col min="7" max="7" width="12" bestFit="1" customWidth="1"/>
    <col min="8" max="8" width="9.28515625" bestFit="1" customWidth="1"/>
  </cols>
  <sheetData>
    <row r="1" spans="1:8" s="40" customFormat="1" ht="18.75">
      <c r="A1" s="51" t="s">
        <v>54</v>
      </c>
      <c r="B1" s="51"/>
      <c r="C1" s="51"/>
      <c r="D1" s="51"/>
      <c r="E1" s="51"/>
      <c r="F1" s="51"/>
      <c r="G1" s="33" t="s">
        <v>19</v>
      </c>
      <c r="H1" s="34">
        <v>3.9E-2</v>
      </c>
    </row>
    <row r="2" spans="1:8" s="32" customFormat="1" ht="30">
      <c r="A2" s="31" t="s">
        <v>0</v>
      </c>
      <c r="B2" s="31" t="s">
        <v>1</v>
      </c>
      <c r="C2" s="31" t="s">
        <v>2</v>
      </c>
      <c r="D2" s="19" t="s">
        <v>55</v>
      </c>
      <c r="E2" s="20" t="s">
        <v>3</v>
      </c>
      <c r="F2" s="21" t="s">
        <v>4</v>
      </c>
      <c r="G2" s="21" t="s">
        <v>5</v>
      </c>
      <c r="H2" s="21" t="s">
        <v>16</v>
      </c>
    </row>
    <row r="3" spans="1:8">
      <c r="A3" s="2">
        <v>1</v>
      </c>
      <c r="B3" s="2" t="s">
        <v>6</v>
      </c>
      <c r="C3" s="46">
        <v>0.154</v>
      </c>
      <c r="D3" s="27">
        <v>0.2</v>
      </c>
      <c r="E3" s="9">
        <f>(C3/D3)*100</f>
        <v>76.999999999999986</v>
      </c>
      <c r="F3" s="9">
        <f>ABS(D3-C3)</f>
        <v>4.6000000000000013E-2</v>
      </c>
      <c r="G3" s="9" t="s">
        <v>7</v>
      </c>
      <c r="H3" s="45">
        <f>ABS((C3-D3)/$H$1)</f>
        <v>1.1794871794871797</v>
      </c>
    </row>
    <row r="4" spans="1:8">
      <c r="A4" s="2">
        <v>59</v>
      </c>
      <c r="B4" s="2" t="s">
        <v>8</v>
      </c>
      <c r="C4" s="48">
        <v>0.21</v>
      </c>
      <c r="D4" s="27">
        <v>0.2</v>
      </c>
      <c r="E4" s="16">
        <f t="shared" ref="E4:E9" si="0">(C4/D4)*100</f>
        <v>104.99999999999999</v>
      </c>
      <c r="F4" s="2">
        <f t="shared" ref="F4:F9" si="1">ABS(D4-C4)</f>
        <v>9.9999999999999811E-3</v>
      </c>
      <c r="G4" s="2" t="s">
        <v>7</v>
      </c>
      <c r="H4" s="45">
        <f t="shared" ref="H4:H11" si="2">ABS((C4-D4)/$H$1)</f>
        <v>0.25641025641025594</v>
      </c>
    </row>
    <row r="5" spans="1:8">
      <c r="A5" s="2">
        <v>105</v>
      </c>
      <c r="B5" s="2" t="s">
        <v>9</v>
      </c>
      <c r="C5" s="48">
        <v>0.15</v>
      </c>
      <c r="D5" s="27">
        <v>0.2</v>
      </c>
      <c r="E5" s="16">
        <f t="shared" si="0"/>
        <v>74.999999999999986</v>
      </c>
      <c r="F5" s="2">
        <f t="shared" si="1"/>
        <v>5.0000000000000017E-2</v>
      </c>
      <c r="G5" s="2" t="s">
        <v>7</v>
      </c>
      <c r="H5" s="45">
        <f t="shared" si="2"/>
        <v>1.2820512820512824</v>
      </c>
    </row>
    <row r="6" spans="1:8">
      <c r="A6" s="2">
        <v>198</v>
      </c>
      <c r="B6" s="2" t="s">
        <v>10</v>
      </c>
      <c r="C6" s="48">
        <v>0.182</v>
      </c>
      <c r="D6" s="27">
        <v>0.2</v>
      </c>
      <c r="E6" s="16">
        <f t="shared" si="0"/>
        <v>90.999999999999986</v>
      </c>
      <c r="F6" s="2">
        <f>ABS(D6-C6)</f>
        <v>1.8000000000000016E-2</v>
      </c>
      <c r="G6" s="2" t="s">
        <v>7</v>
      </c>
      <c r="H6" s="45">
        <f t="shared" si="2"/>
        <v>0.46153846153846195</v>
      </c>
    </row>
    <row r="7" spans="1:8">
      <c r="A7" s="2">
        <v>297</v>
      </c>
      <c r="B7" s="2" t="s">
        <v>11</v>
      </c>
      <c r="C7" s="48">
        <v>0.2079</v>
      </c>
      <c r="D7" s="27">
        <v>0.2</v>
      </c>
      <c r="E7" s="16">
        <f>(C7/D7)*100</f>
        <v>103.94999999999999</v>
      </c>
      <c r="F7" s="2">
        <f t="shared" si="1"/>
        <v>7.8999999999999904E-3</v>
      </c>
      <c r="G7" s="2" t="s">
        <v>7</v>
      </c>
      <c r="H7" s="45">
        <f t="shared" si="2"/>
        <v>0.20256410256410232</v>
      </c>
    </row>
    <row r="8" spans="1:8">
      <c r="A8" s="2">
        <v>316</v>
      </c>
      <c r="B8" s="2" t="s">
        <v>12</v>
      </c>
      <c r="C8" s="48">
        <v>0.16339999999999999</v>
      </c>
      <c r="D8" s="27">
        <v>0.2</v>
      </c>
      <c r="E8" s="16">
        <f t="shared" si="0"/>
        <v>81.699999999999989</v>
      </c>
      <c r="F8" s="2">
        <f t="shared" si="1"/>
        <v>3.6600000000000021E-2</v>
      </c>
      <c r="G8" s="2" t="s">
        <v>7</v>
      </c>
      <c r="H8" s="45">
        <f t="shared" si="2"/>
        <v>0.93846153846153901</v>
      </c>
    </row>
    <row r="9" spans="1:8">
      <c r="A9" s="2">
        <v>318</v>
      </c>
      <c r="B9" s="2" t="s">
        <v>13</v>
      </c>
      <c r="C9" s="48">
        <v>0.2258</v>
      </c>
      <c r="D9" s="27">
        <v>0.2</v>
      </c>
      <c r="E9" s="16">
        <f t="shared" si="0"/>
        <v>112.9</v>
      </c>
      <c r="F9" s="2">
        <f t="shared" si="1"/>
        <v>2.579999999999999E-2</v>
      </c>
      <c r="G9" s="2" t="s">
        <v>7</v>
      </c>
      <c r="H9" s="45">
        <f t="shared" si="2"/>
        <v>0.6615384615384613</v>
      </c>
    </row>
    <row r="10" spans="1:8">
      <c r="A10" s="2">
        <v>319</v>
      </c>
      <c r="B10" s="2" t="s">
        <v>14</v>
      </c>
      <c r="C10" s="48">
        <v>0.219</v>
      </c>
      <c r="D10" s="27">
        <v>0.2</v>
      </c>
      <c r="E10" s="16">
        <f>(C10/D10)*100</f>
        <v>109.5</v>
      </c>
      <c r="F10" s="2">
        <f>ABS(D10-C10)</f>
        <v>1.8999999999999989E-2</v>
      </c>
      <c r="G10" s="2" t="s">
        <v>7</v>
      </c>
      <c r="H10" s="45">
        <f t="shared" si="2"/>
        <v>0.48717948717948689</v>
      </c>
    </row>
    <row r="11" spans="1:8">
      <c r="A11" s="29">
        <v>320</v>
      </c>
      <c r="B11" s="29" t="s">
        <v>15</v>
      </c>
      <c r="C11" s="49">
        <v>0.219</v>
      </c>
      <c r="D11" s="27">
        <v>0.2</v>
      </c>
      <c r="E11" s="16">
        <f>(C11/D11)*100</f>
        <v>109.5</v>
      </c>
      <c r="F11" s="2">
        <f>ABS(D11-C11)</f>
        <v>1.8999999999999989E-2</v>
      </c>
      <c r="G11" s="2" t="s">
        <v>7</v>
      </c>
      <c r="H11" s="45">
        <f t="shared" si="2"/>
        <v>0.48717948717948689</v>
      </c>
    </row>
    <row r="12" spans="1:8">
      <c r="A12" s="28"/>
      <c r="B12" s="15"/>
      <c r="C12" s="30"/>
    </row>
    <row r="13" spans="1:8">
      <c r="A13" s="4"/>
      <c r="B13" s="4"/>
      <c r="C13" s="4"/>
    </row>
    <row r="34" spans="1:8" s="36" customFormat="1" ht="18.75">
      <c r="A34" s="51" t="s">
        <v>56</v>
      </c>
      <c r="B34" s="51"/>
      <c r="C34" s="51"/>
      <c r="D34" s="51"/>
      <c r="E34" s="51"/>
      <c r="F34" s="51"/>
      <c r="G34" s="33" t="s">
        <v>19</v>
      </c>
      <c r="H34" s="34">
        <v>2.5000000000000001E-2</v>
      </c>
    </row>
    <row r="35" spans="1:8" s="32" customFormat="1" ht="30">
      <c r="A35" s="31" t="s">
        <v>0</v>
      </c>
      <c r="B35" s="31" t="s">
        <v>1</v>
      </c>
      <c r="C35" s="31" t="s">
        <v>2</v>
      </c>
      <c r="D35" s="19" t="s">
        <v>57</v>
      </c>
      <c r="E35" s="20" t="s">
        <v>3</v>
      </c>
      <c r="F35" s="21" t="s">
        <v>4</v>
      </c>
      <c r="G35" s="21" t="s">
        <v>5</v>
      </c>
      <c r="H35" s="21" t="s">
        <v>16</v>
      </c>
    </row>
    <row r="36" spans="1:8">
      <c r="A36" s="2">
        <v>1</v>
      </c>
      <c r="B36" s="2" t="s">
        <v>6</v>
      </c>
      <c r="C36" s="46">
        <v>0.68899999999999995</v>
      </c>
      <c r="D36" s="27">
        <v>0.65100000000000002</v>
      </c>
      <c r="E36" s="9">
        <f>(C36/D36)*100</f>
        <v>105.83717357910905</v>
      </c>
      <c r="F36" s="9">
        <f>ABS(D36-C36)</f>
        <v>3.7999999999999923E-2</v>
      </c>
      <c r="G36" s="9" t="s">
        <v>7</v>
      </c>
      <c r="H36" s="45">
        <f>ABS((C36-D36)/$H$34)</f>
        <v>1.5199999999999969</v>
      </c>
    </row>
    <row r="37" spans="1:8">
      <c r="A37" s="2">
        <v>59</v>
      </c>
      <c r="B37" s="2" t="s">
        <v>8</v>
      </c>
      <c r="C37" s="48">
        <v>0.66</v>
      </c>
      <c r="D37" s="27">
        <v>0.65100000000000002</v>
      </c>
      <c r="E37" s="16">
        <f t="shared" ref="E37:E41" si="3">(C37/D37)*100</f>
        <v>101.38248847926268</v>
      </c>
      <c r="F37" s="2">
        <f t="shared" ref="F37:F41" si="4">ABS(D37-C37)</f>
        <v>9.000000000000008E-3</v>
      </c>
      <c r="G37" s="2" t="s">
        <v>7</v>
      </c>
      <c r="H37" s="45">
        <f>ABS((C37-D37)/$H$34)</f>
        <v>0.36000000000000032</v>
      </c>
    </row>
    <row r="38" spans="1:8">
      <c r="A38" s="2">
        <v>198</v>
      </c>
      <c r="B38" s="2" t="s">
        <v>10</v>
      </c>
      <c r="C38" s="48">
        <v>0.66400000000000003</v>
      </c>
      <c r="D38" s="27">
        <v>0.65100000000000002</v>
      </c>
      <c r="E38" s="16">
        <f t="shared" si="3"/>
        <v>101.99692780337941</v>
      </c>
      <c r="F38" s="2">
        <f t="shared" si="4"/>
        <v>1.3000000000000012E-2</v>
      </c>
      <c r="G38" s="2" t="s">
        <v>7</v>
      </c>
      <c r="H38" s="45">
        <f t="shared" ref="H38:H41" si="5">ABS((C38-D38)/$H$34)</f>
        <v>0.52000000000000046</v>
      </c>
    </row>
    <row r="39" spans="1:8">
      <c r="A39" s="2">
        <v>297</v>
      </c>
      <c r="B39" s="2" t="s">
        <v>11</v>
      </c>
      <c r="C39" s="48">
        <v>0.62939999999999996</v>
      </c>
      <c r="D39" s="27">
        <v>0.65100000000000002</v>
      </c>
      <c r="E39" s="16">
        <f t="shared" si="3"/>
        <v>96.68202764976958</v>
      </c>
      <c r="F39" s="2">
        <f t="shared" si="4"/>
        <v>2.1600000000000064E-2</v>
      </c>
      <c r="G39" s="2" t="s">
        <v>7</v>
      </c>
      <c r="H39" s="45">
        <f t="shared" si="5"/>
        <v>0.86400000000000254</v>
      </c>
    </row>
    <row r="40" spans="1:8">
      <c r="A40" s="2">
        <v>318</v>
      </c>
      <c r="B40" s="2" t="s">
        <v>13</v>
      </c>
      <c r="C40" s="48">
        <v>0.6361</v>
      </c>
      <c r="D40" s="27">
        <v>0.65100000000000002</v>
      </c>
      <c r="E40" s="16">
        <f t="shared" si="3"/>
        <v>97.711213517665129</v>
      </c>
      <c r="F40" s="2">
        <f t="shared" si="4"/>
        <v>1.4900000000000024E-2</v>
      </c>
      <c r="G40" s="2" t="s">
        <v>7</v>
      </c>
      <c r="H40" s="45">
        <f t="shared" si="5"/>
        <v>0.59600000000000097</v>
      </c>
    </row>
    <row r="41" spans="1:8">
      <c r="A41" s="2">
        <v>319</v>
      </c>
      <c r="B41" s="2" t="s">
        <v>14</v>
      </c>
      <c r="C41" s="48">
        <v>0.65</v>
      </c>
      <c r="D41" s="27">
        <v>0.65100000000000002</v>
      </c>
      <c r="E41" s="16">
        <f t="shared" si="3"/>
        <v>99.846390168970814</v>
      </c>
      <c r="F41" s="2">
        <f t="shared" si="4"/>
        <v>1.0000000000000009E-3</v>
      </c>
      <c r="G41" s="2" t="s">
        <v>7</v>
      </c>
      <c r="H41" s="45">
        <f t="shared" si="5"/>
        <v>4.0000000000000036E-2</v>
      </c>
    </row>
  </sheetData>
  <mergeCells count="2">
    <mergeCell ref="A1:F1"/>
    <mergeCell ref="A34:F34"/>
  </mergeCells>
  <conditionalFormatting sqref="H3:H11 H36:H41">
    <cfRule type="cellIs" dxfId="2" priority="7" operator="greaterThan">
      <formula>2</formula>
    </cfRule>
    <cfRule type="cellIs" dxfId="1" priority="8" operator="between">
      <formula>1.01</formula>
      <formula>2</formula>
    </cfRule>
    <cfRule type="cellIs" dxfId="0" priority="9" operator="lessThanOr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TN</vt:lpstr>
      <vt:lpstr>TP</vt:lpstr>
      <vt:lpstr>TKN</vt:lpstr>
      <vt:lpstr>NH3</vt:lpstr>
      <vt:lpstr>NO3</vt:lpstr>
      <vt:lpstr>NO2+NO3</vt:lpstr>
      <vt:lpstr>PO4</vt:lpstr>
    </vt:vector>
  </TitlesOfParts>
  <Company>U.S. EPA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lrubin</dc:creator>
  <cp:lastModifiedBy>lrubin</cp:lastModifiedBy>
  <dcterms:created xsi:type="dcterms:W3CDTF">2013-01-02T20:56:29Z</dcterms:created>
  <dcterms:modified xsi:type="dcterms:W3CDTF">2014-03-10T21:38:06Z</dcterms:modified>
</cp:coreProperties>
</file>