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onitoring\FRESH-G\AMQAW\AGENDASandMINUTES\2016\NOv3\"/>
    </mc:Choice>
  </mc:AlternateContent>
  <bookViews>
    <workbookView xWindow="120" yWindow="90" windowWidth="15180" windowHeight="7665" activeTab="2"/>
  </bookViews>
  <sheets>
    <sheet name="TN" sheetId="1" r:id="rId1"/>
    <sheet name="TP" sheetId="2" r:id="rId2"/>
    <sheet name="TKN" sheetId="3" r:id="rId3"/>
    <sheet name="NH3" sheetId="4" r:id="rId4"/>
    <sheet name="NO3" sheetId="5" r:id="rId5"/>
    <sheet name="PO4" sheetId="7" r:id="rId6"/>
    <sheet name="NO2+NO3" sheetId="6" r:id="rId7"/>
  </sheets>
  <calcPr calcId="152511"/>
</workbook>
</file>

<file path=xl/calcChain.xml><?xml version="1.0" encoding="utf-8"?>
<calcChain xmlns="http://schemas.openxmlformats.org/spreadsheetml/2006/main">
  <c r="E40" i="2" l="1"/>
  <c r="F40" i="2"/>
  <c r="H40" i="2"/>
  <c r="E8" i="2"/>
  <c r="F8" i="2"/>
  <c r="H8" i="2"/>
  <c r="E39" i="1"/>
  <c r="F39" i="1"/>
  <c r="H39" i="1"/>
  <c r="E8" i="1"/>
  <c r="F8" i="1"/>
  <c r="H8" i="1"/>
  <c r="H29" i="3" l="1"/>
  <c r="F29" i="3"/>
  <c r="E29" i="3"/>
  <c r="F38" i="2"/>
  <c r="E38" i="2"/>
  <c r="H40" i="1"/>
  <c r="F40" i="1"/>
  <c r="E40" i="1"/>
  <c r="H42" i="1" l="1"/>
  <c r="H5" i="1"/>
  <c r="H4" i="1"/>
  <c r="H3" i="1"/>
  <c r="F3" i="1"/>
  <c r="F4" i="1"/>
  <c r="H5" i="4"/>
  <c r="E3" i="1"/>
  <c r="H37" i="2"/>
  <c r="H38" i="4"/>
  <c r="H7" i="5"/>
  <c r="H8" i="5"/>
  <c r="H3" i="3"/>
  <c r="H43" i="2"/>
  <c r="H39" i="2"/>
  <c r="H3" i="2"/>
  <c r="H38" i="1"/>
  <c r="H7" i="1"/>
  <c r="H39" i="7"/>
  <c r="H40" i="7"/>
  <c r="H41" i="7"/>
  <c r="H42" i="7"/>
  <c r="H44" i="7"/>
  <c r="H38" i="7"/>
  <c r="F38" i="7"/>
  <c r="E38" i="7"/>
  <c r="E8" i="7"/>
  <c r="F7" i="7"/>
  <c r="H3" i="7"/>
  <c r="H4" i="7"/>
  <c r="H5" i="7"/>
  <c r="H7" i="7"/>
  <c r="H8" i="7"/>
  <c r="H9" i="7"/>
  <c r="H10" i="7"/>
  <c r="H11" i="7"/>
  <c r="H12" i="7"/>
  <c r="F3" i="7"/>
  <c r="E3" i="7"/>
  <c r="H40" i="6"/>
  <c r="H41" i="6"/>
  <c r="H42" i="6"/>
  <c r="H43" i="6"/>
  <c r="H45" i="6"/>
  <c r="H39" i="6"/>
  <c r="F39" i="6"/>
  <c r="E39" i="6"/>
  <c r="H7" i="6"/>
  <c r="E7" i="6"/>
  <c r="F7" i="6"/>
  <c r="F3" i="6"/>
  <c r="H4" i="6"/>
  <c r="H5" i="6"/>
  <c r="H8" i="6"/>
  <c r="H9" i="6"/>
  <c r="H10" i="6"/>
  <c r="H11" i="6"/>
  <c r="H12" i="6"/>
  <c r="H3" i="6"/>
  <c r="E3" i="6"/>
  <c r="H33" i="5"/>
  <c r="H34" i="5"/>
  <c r="H32" i="5"/>
  <c r="F32" i="5"/>
  <c r="E32" i="5"/>
  <c r="E8" i="5"/>
  <c r="F8" i="5"/>
  <c r="F3" i="5"/>
  <c r="H4" i="5"/>
  <c r="H5" i="5"/>
  <c r="H3" i="5"/>
  <c r="E3" i="5"/>
  <c r="H39" i="4"/>
  <c r="H40" i="4"/>
  <c r="H41" i="4"/>
  <c r="H42" i="4"/>
  <c r="H44" i="4"/>
  <c r="F38" i="4"/>
  <c r="E38" i="4"/>
  <c r="H9" i="4"/>
  <c r="H4" i="4"/>
  <c r="H7" i="4"/>
  <c r="H8" i="4"/>
  <c r="H10" i="4"/>
  <c r="H11" i="4"/>
  <c r="H12" i="4"/>
  <c r="H3" i="4"/>
  <c r="F11" i="4"/>
  <c r="F3" i="4"/>
  <c r="E3" i="4"/>
  <c r="E10" i="4"/>
  <c r="E28" i="3"/>
  <c r="H30" i="3"/>
  <c r="H28" i="3"/>
  <c r="F30" i="3"/>
  <c r="E30" i="3"/>
  <c r="F28" i="3"/>
  <c r="H6" i="3"/>
  <c r="F6" i="3"/>
  <c r="E6" i="3"/>
  <c r="F3" i="3"/>
  <c r="E3" i="3"/>
  <c r="H38" i="2"/>
  <c r="H41" i="2"/>
  <c r="F37" i="2"/>
  <c r="F39" i="2"/>
  <c r="F41" i="2"/>
  <c r="F43" i="2"/>
  <c r="E39" i="2"/>
  <c r="E41" i="2"/>
  <c r="E43" i="2"/>
  <c r="E37" i="2"/>
  <c r="F3" i="2"/>
  <c r="E3" i="2"/>
  <c r="H4" i="2"/>
  <c r="H5" i="2"/>
  <c r="H7" i="2"/>
  <c r="H9" i="2"/>
  <c r="H10" i="2"/>
  <c r="H11" i="2"/>
  <c r="H12" i="2"/>
  <c r="H37" i="1"/>
  <c r="H36" i="1"/>
  <c r="F37" i="1"/>
  <c r="F38" i="1"/>
  <c r="F42" i="1"/>
  <c r="F36" i="1"/>
  <c r="E37" i="1"/>
  <c r="E38" i="1"/>
  <c r="E42" i="1"/>
  <c r="E36" i="1"/>
  <c r="H9" i="1"/>
  <c r="H10" i="1"/>
  <c r="H11" i="1"/>
  <c r="H12" i="1"/>
  <c r="F5" i="1"/>
  <c r="F7" i="1"/>
  <c r="F9" i="1"/>
  <c r="F10" i="1"/>
  <c r="F11" i="1"/>
  <c r="F12" i="1"/>
  <c r="E4" i="1"/>
  <c r="E5" i="1"/>
  <c r="E7" i="1"/>
  <c r="E9" i="1"/>
  <c r="E10" i="1"/>
  <c r="E11" i="1"/>
  <c r="E12" i="1"/>
  <c r="F44" i="7"/>
  <c r="E44" i="7"/>
  <c r="F42" i="7"/>
  <c r="E42" i="7"/>
  <c r="F41" i="7"/>
  <c r="E41" i="7"/>
  <c r="F40" i="7"/>
  <c r="E40" i="7"/>
  <c r="F39" i="7"/>
  <c r="E39" i="7"/>
  <c r="F12" i="7"/>
  <c r="E12" i="7"/>
  <c r="F11" i="7"/>
  <c r="E11" i="7"/>
  <c r="F10" i="7"/>
  <c r="E10" i="7"/>
  <c r="F9" i="7"/>
  <c r="E9" i="7"/>
  <c r="F8" i="7"/>
  <c r="E7" i="7"/>
  <c r="F5" i="7"/>
  <c r="E5" i="7"/>
  <c r="F4" i="7"/>
  <c r="E4" i="7"/>
  <c r="F45" i="6"/>
  <c r="E45" i="6"/>
  <c r="F43" i="6"/>
  <c r="E43" i="6"/>
  <c r="F42" i="6"/>
  <c r="E42" i="6"/>
  <c r="F41" i="6"/>
  <c r="E41" i="6"/>
  <c r="F40" i="6"/>
  <c r="E40" i="6"/>
  <c r="F12" i="6"/>
  <c r="E12" i="6"/>
  <c r="F11" i="6"/>
  <c r="E11" i="6"/>
  <c r="F10" i="6"/>
  <c r="E10" i="6"/>
  <c r="F9" i="6"/>
  <c r="E9" i="6"/>
  <c r="F8" i="6"/>
  <c r="E8" i="6"/>
  <c r="F5" i="6"/>
  <c r="E5" i="6"/>
  <c r="F4" i="6"/>
  <c r="E4" i="6"/>
  <c r="F34" i="5"/>
  <c r="E34" i="5"/>
  <c r="F33" i="5"/>
  <c r="E33" i="5"/>
  <c r="F7" i="5"/>
  <c r="E7" i="5"/>
  <c r="F5" i="5"/>
  <c r="E5" i="5"/>
  <c r="F4" i="5"/>
  <c r="E4" i="5"/>
  <c r="F44" i="4"/>
  <c r="E44" i="4"/>
  <c r="F42" i="4"/>
  <c r="E42" i="4"/>
  <c r="F41" i="4"/>
  <c r="E41" i="4"/>
  <c r="F40" i="4"/>
  <c r="E40" i="4"/>
  <c r="F39" i="4"/>
  <c r="E39" i="4"/>
  <c r="F12" i="4"/>
  <c r="E12" i="4"/>
  <c r="E11" i="4"/>
  <c r="F10" i="4"/>
  <c r="F9" i="4"/>
  <c r="E9" i="4"/>
  <c r="F8" i="4"/>
  <c r="E8" i="4"/>
  <c r="F7" i="4"/>
  <c r="E7" i="4"/>
  <c r="F5" i="4"/>
  <c r="E5" i="4"/>
  <c r="F4" i="4"/>
  <c r="E4" i="4"/>
  <c r="F12" i="2"/>
  <c r="E12" i="2"/>
  <c r="F11" i="2"/>
  <c r="E11" i="2"/>
  <c r="F10" i="2"/>
  <c r="E10" i="2"/>
  <c r="F9" i="2"/>
  <c r="E9" i="2"/>
  <c r="F7" i="2"/>
  <c r="E7" i="2"/>
  <c r="F5" i="2"/>
  <c r="E5" i="2"/>
  <c r="F4" i="2"/>
  <c r="E4" i="2"/>
</calcChain>
</file>

<file path=xl/sharedStrings.xml><?xml version="1.0" encoding="utf-8"?>
<sst xmlns="http://schemas.openxmlformats.org/spreadsheetml/2006/main" count="368" uniqueCount="70">
  <si>
    <t>Lab ID</t>
  </si>
  <si>
    <t>Lab</t>
  </si>
  <si>
    <t>% Recovery</t>
  </si>
  <si>
    <t>Method</t>
  </si>
  <si>
    <t>NWML</t>
  </si>
  <si>
    <t>Colorimetric</t>
  </si>
  <si>
    <t>DCLS</t>
  </si>
  <si>
    <t>PADEP</t>
  </si>
  <si>
    <t>DHMH</t>
  </si>
  <si>
    <t>DNREC</t>
  </si>
  <si>
    <t>ODU</t>
  </si>
  <si>
    <t>CBL</t>
  </si>
  <si>
    <t>FairfaxDPW</t>
  </si>
  <si>
    <t>Horn Point</t>
  </si>
  <si>
    <t xml:space="preserve">Absolute Z Value </t>
  </si>
  <si>
    <t xml:space="preserve">Horn Point </t>
  </si>
  <si>
    <t>F-ps=</t>
  </si>
  <si>
    <t>0.51-1.0</t>
  </si>
  <si>
    <t>1.01-1.50</t>
  </si>
  <si>
    <t>1.51-2.0</t>
  </si>
  <si>
    <t>&gt;2.0</t>
  </si>
  <si>
    <t>&lt;0.5</t>
  </si>
  <si>
    <t>Rating</t>
  </si>
  <si>
    <t>Excellent</t>
  </si>
  <si>
    <t xml:space="preserve">Good </t>
  </si>
  <si>
    <t>Satisfactory</t>
  </si>
  <si>
    <t>Marginal</t>
  </si>
  <si>
    <t>Unsatisfactory</t>
  </si>
  <si>
    <t>Absolute Z Value Equation</t>
  </si>
  <si>
    <t>(Uh-Lh)/1.349</t>
  </si>
  <si>
    <t>Uh=</t>
  </si>
  <si>
    <t>Lh=</t>
  </si>
  <si>
    <t>Median of the upper half of reported Values</t>
  </si>
  <si>
    <t>Median of the lower half of reported values</t>
  </si>
  <si>
    <t>OWML</t>
  </si>
  <si>
    <t>&lt; 1.00</t>
  </si>
  <si>
    <t>-</t>
  </si>
  <si>
    <t>Did not participate</t>
  </si>
  <si>
    <t>Reported Value (mg/L)</t>
  </si>
  <si>
    <t>Diff. From MPV (mg/L)</t>
  </si>
  <si>
    <t xml:space="preserve">MPV (mg/L) (0.437) </t>
  </si>
  <si>
    <t>MPV (mg/L) (3.53)</t>
  </si>
  <si>
    <t>MPV (mg/L) (0.140)</t>
  </si>
  <si>
    <t>MPV (mg/L) (0.423)</t>
  </si>
  <si>
    <t>MPV (mg/L) (0.139)</t>
  </si>
  <si>
    <t>MPV (mg/L) (0.518)</t>
  </si>
  <si>
    <t>MPV (mg/L) (0.111)</t>
  </si>
  <si>
    <t>MPV (mg/L) (0.437)</t>
  </si>
  <si>
    <t>MPV (mg/L) (0.308)</t>
  </si>
  <si>
    <t>MPV (mg/L) (3.04)</t>
  </si>
  <si>
    <t>MPV (mg/L) (0.106)</t>
  </si>
  <si>
    <t>MPV (mg/L) (0.412)</t>
  </si>
  <si>
    <t>MPV (mg/L) (0.302)</t>
  </si>
  <si>
    <t>MPV (mg/L)  3.04</t>
  </si>
  <si>
    <t xml:space="preserve">N-131 (Low Conc.) FALL 2016    Total Nitrogen (mg/L)  </t>
  </si>
  <si>
    <t xml:space="preserve">N-132 (High Conc.)   FALL 2016    Total Nitrogen (mg/L)  </t>
  </si>
  <si>
    <t xml:space="preserve">N-131 (Low Conc.)  Fall 2016  Total Phosphorus (mg/L)  </t>
  </si>
  <si>
    <t xml:space="preserve">N-132 (High Conc.)  Fall 2016   Total Phosphorus (mg/L)  </t>
  </si>
  <si>
    <t>N-131 (Low Conc.)  Fall 2016  Ammonia + Organic Nitrogen (mg/L)</t>
  </si>
  <si>
    <t>N-132 (High Conc.)  Fall 2016  Ammonia + Organic Nitrogen (mg/L)</t>
  </si>
  <si>
    <t>N-131 (Low Conc.)  Fall 2016 Ammonia  (mg/L)</t>
  </si>
  <si>
    <t>N-132 (High Conc.)  Fall 2016 Ammonia  (mg/L)</t>
  </si>
  <si>
    <t>N-131 (Low Conc.) Fall 2016  Nitrate (mg/L)</t>
  </si>
  <si>
    <t>N-132 (High Conc.)   Fall 2016 Nitrate (mg/L)</t>
  </si>
  <si>
    <t>N-131 (Low Conc.) Fall 2016   Orthophosphate (mg/L)</t>
  </si>
  <si>
    <t>N-132 (High Conc.) Fall 2016  Orthophosphate (mg/L)</t>
  </si>
  <si>
    <t>N-131 (Low Conc.) Fall 2016  Nitrite + Nitrate (mg/L)</t>
  </si>
  <si>
    <t>N-132 (High Conc.) Fall 2016 Nitrite + Nitrate (mg/L)</t>
  </si>
  <si>
    <t>&lt;0.1</t>
  </si>
  <si>
    <t>no record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</si>
</sst>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"/>
    <numFmt numFmtId="166" formatCode="0.0000"/>
  </numFmts>
  <fonts count="16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name val="Verdana"/>
      <family val="2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C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rgb="FF00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0" xfId="0" applyFont="1"/>
    <xf numFmtId="0" fontId="0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0" fillId="0" borderId="1" xfId="0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2" fillId="0" borderId="3" xfId="0" applyFont="1" applyFill="1" applyBorder="1"/>
    <xf numFmtId="0" fontId="0" fillId="0" borderId="0" xfId="0" applyFill="1"/>
    <xf numFmtId="0" fontId="2" fillId="0" borderId="3" xfId="0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64" fontId="1" fillId="2" borderId="4" xfId="0" applyNumberFormat="1" applyFont="1" applyFill="1" applyBorder="1" applyAlignment="1">
      <alignment horizontal="center" wrapText="1"/>
    </xf>
    <xf numFmtId="2" fontId="1" fillId="2" borderId="4" xfId="0" applyNumberFormat="1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/>
    <xf numFmtId="0" fontId="5" fillId="0" borderId="1" xfId="0" applyFont="1" applyBorder="1"/>
    <xf numFmtId="0" fontId="4" fillId="0" borderId="1" xfId="0" applyFont="1" applyBorder="1"/>
    <xf numFmtId="0" fontId="6" fillId="0" borderId="1" xfId="0" applyFont="1" applyBorder="1"/>
    <xf numFmtId="164" fontId="2" fillId="0" borderId="1" xfId="0" applyNumberFormat="1" applyFont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0" borderId="0" xfId="0" applyFont="1"/>
    <xf numFmtId="0" fontId="8" fillId="3" borderId="0" xfId="0" applyFont="1" applyFill="1" applyBorder="1" applyAlignment="1">
      <alignment horizontal="right"/>
    </xf>
    <xf numFmtId="0" fontId="8" fillId="3" borderId="0" xfId="0" applyFont="1" applyFill="1" applyBorder="1" applyAlignment="1">
      <alignment horizontal="left"/>
    </xf>
    <xf numFmtId="0" fontId="9" fillId="0" borderId="0" xfId="0" applyFont="1"/>
    <xf numFmtId="0" fontId="10" fillId="0" borderId="0" xfId="0" applyFont="1"/>
    <xf numFmtId="0" fontId="11" fillId="3" borderId="0" xfId="0" applyFont="1" applyFill="1" applyBorder="1" applyAlignment="1">
      <alignment horizontal="left"/>
    </xf>
    <xf numFmtId="0" fontId="11" fillId="3" borderId="0" xfId="0" applyFont="1" applyFill="1" applyBorder="1" applyAlignment="1">
      <alignment horizontal="right"/>
    </xf>
    <xf numFmtId="0" fontId="12" fillId="0" borderId="0" xfId="0" applyFont="1"/>
    <xf numFmtId="0" fontId="13" fillId="0" borderId="0" xfId="0" applyFont="1"/>
    <xf numFmtId="0" fontId="14" fillId="0" borderId="1" xfId="0" applyFont="1" applyBorder="1"/>
    <xf numFmtId="0" fontId="0" fillId="4" borderId="7" xfId="0" applyFill="1" applyBorder="1"/>
    <xf numFmtId="0" fontId="0" fillId="4" borderId="0" xfId="0" applyFill="1" applyBorder="1"/>
    <xf numFmtId="0" fontId="0" fillId="4" borderId="8" xfId="0" applyFill="1" applyBorder="1"/>
    <xf numFmtId="164" fontId="0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8" fillId="3" borderId="0" xfId="0" applyNumberFormat="1" applyFont="1" applyFill="1" applyBorder="1" applyAlignment="1">
      <alignment horizontal="left"/>
    </xf>
    <xf numFmtId="165" fontId="0" fillId="0" borderId="1" xfId="0" applyNumberFormat="1" applyFont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Border="1" applyAlignment="1">
      <alignment horizontal="center"/>
    </xf>
    <xf numFmtId="165" fontId="0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 applyAlignment="1"/>
    <xf numFmtId="0" fontId="0" fillId="0" borderId="4" xfId="0" applyBorder="1" applyAlignment="1">
      <alignment horizontal="center"/>
    </xf>
    <xf numFmtId="165" fontId="0" fillId="0" borderId="4" xfId="0" applyNumberFormat="1" applyFont="1" applyBorder="1" applyAlignment="1">
      <alignment horizontal="center"/>
    </xf>
    <xf numFmtId="164" fontId="0" fillId="0" borderId="4" xfId="0" applyNumberFormat="1" applyFon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4" xfId="0" applyNumberFormat="1" applyFont="1" applyBorder="1" applyAlignment="1">
      <alignment horizontal="center"/>
    </xf>
    <xf numFmtId="0" fontId="0" fillId="0" borderId="3" xfId="0" applyFill="1" applyBorder="1" applyAlignment="1"/>
    <xf numFmtId="0" fontId="7" fillId="0" borderId="0" xfId="0" applyFont="1" applyFill="1"/>
    <xf numFmtId="0" fontId="0" fillId="0" borderId="1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/>
    <xf numFmtId="164" fontId="3" fillId="0" borderId="0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0" fontId="9" fillId="4" borderId="0" xfId="0" applyFont="1" applyFill="1"/>
    <xf numFmtId="164" fontId="0" fillId="0" borderId="1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wrapText="1"/>
    </xf>
    <xf numFmtId="165" fontId="0" fillId="0" borderId="1" xfId="0" applyNumberForma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164" fontId="15" fillId="4" borderId="0" xfId="0" applyNumberFormat="1" applyFont="1" applyFill="1" applyAlignment="1">
      <alignment horizontal="center"/>
    </xf>
    <xf numFmtId="164" fontId="15" fillId="4" borderId="1" xfId="0" applyNumberFormat="1" applyFont="1" applyFill="1" applyBorder="1" applyAlignment="1">
      <alignment horizontal="center"/>
    </xf>
    <xf numFmtId="2" fontId="2" fillId="4" borderId="1" xfId="0" applyNumberFormat="1" applyFon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166" fontId="3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166" fontId="2" fillId="0" borderId="1" xfId="0" applyNumberFormat="1" applyFont="1" applyFill="1" applyBorder="1" applyAlignment="1">
      <alignment horizontal="center"/>
    </xf>
    <xf numFmtId="166" fontId="2" fillId="4" borderId="1" xfId="0" applyNumberFormat="1" applyFont="1" applyFill="1" applyBorder="1" applyAlignment="1">
      <alignment horizontal="center"/>
    </xf>
    <xf numFmtId="165" fontId="0" fillId="4" borderId="1" xfId="0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horizontal="left"/>
    </xf>
    <xf numFmtId="0" fontId="14" fillId="0" borderId="1" xfId="0" applyFont="1" applyBorder="1" applyAlignment="1">
      <alignment horizontal="left" wrapText="1"/>
    </xf>
    <xf numFmtId="0" fontId="14" fillId="0" borderId="5" xfId="0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left"/>
    </xf>
  </cellXfs>
  <cellStyles count="1">
    <cellStyle name="Normal" xfId="0" builtinId="0"/>
  </cellStyles>
  <dxfs count="30"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</dxfs>
  <tableStyles count="0" defaultTableStyle="TableStyleMedium9" defaultPivotStyle="PivotStyleLight16"/>
  <colors>
    <mruColors>
      <color rgb="FFFFCC00"/>
      <color rgb="FF00B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Nitrogen Low Concentration</a:t>
            </a:r>
          </a:p>
        </c:rich>
      </c:tx>
      <c:layout>
        <c:manualLayout>
          <c:xMode val="edge"/>
          <c:yMode val="edge"/>
          <c:x val="0.25621578371598119"/>
          <c:y val="2.1621621621621623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TN!$C$2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dLbl>
              <c:idx val="3"/>
              <c:layout>
                <c:manualLayout>
                  <c:x val="0"/>
                  <c:y val="-3.243243243243243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TN!$B$3:$B$12</c:f>
              <c:strCache>
                <c:ptCount val="10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DHMH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</c:v>
                </c:pt>
              </c:strCache>
            </c:strRef>
          </c:cat>
          <c:val>
            <c:numRef>
              <c:f>TN!$C$3:$C$12</c:f>
              <c:numCache>
                <c:formatCode>0.00</c:formatCode>
                <c:ptCount val="10"/>
                <c:pt idx="0" formatCode="0.000">
                  <c:v>0.48299999999999998</c:v>
                </c:pt>
                <c:pt idx="1">
                  <c:v>0.48</c:v>
                </c:pt>
                <c:pt idx="2">
                  <c:v>0.52</c:v>
                </c:pt>
                <c:pt idx="3">
                  <c:v>0</c:v>
                </c:pt>
                <c:pt idx="4" formatCode="0.000">
                  <c:v>0.46700000000000003</c:v>
                </c:pt>
                <c:pt idx="5" formatCode="0.000">
                  <c:v>0.52400000000000002</c:v>
                </c:pt>
                <c:pt idx="6" formatCode="0.000">
                  <c:v>0.49099999999999999</c:v>
                </c:pt>
                <c:pt idx="7" formatCode="0.000">
                  <c:v>0.503</c:v>
                </c:pt>
                <c:pt idx="8" formatCode="0.000">
                  <c:v>0.57799999999999996</c:v>
                </c:pt>
                <c:pt idx="9" formatCode="0.000">
                  <c:v>0.495</c:v>
                </c:pt>
              </c:numCache>
            </c:numRef>
          </c:val>
        </c:ser>
        <c:ser>
          <c:idx val="2"/>
          <c:order val="2"/>
          <c:tx>
            <c:strRef>
              <c:f>TN!$H$2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-3.24324324324323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7254327590106187E-17"/>
                  <c:y val="-5.40540540540540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0320777066515023E-3"/>
                  <c:y val="-2.8828828828828895E-2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9.6205717528552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7.4508655180212375E-17"/>
                  <c:y val="-3.9639639639639637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ysClr val="windowText" lastClr="000000"/>
                        </a:solidFill>
                      </a:defRPr>
                    </a:pPr>
                    <a:fld id="{9C655D80-794D-4705-ADBF-1B4CF65E332C}" type="VALU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5"/>
              <c:layout>
                <c:manualLayout>
                  <c:x val="2.0320777066514277E-3"/>
                  <c:y val="-5.7657657657657659E-2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0320777066515023E-3"/>
                  <c:y val="-2.16216216216216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-6.84684684684684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0"/>
                  <c:y val="-6.48648648648649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TN!$H$3:$H$12</c:f>
              <c:numCache>
                <c:formatCode>0.00</c:formatCode>
                <c:ptCount val="10"/>
                <c:pt idx="0">
                  <c:v>0.32000000000000028</c:v>
                </c:pt>
                <c:pt idx="1">
                  <c:v>0.44000000000000039</c:v>
                </c:pt>
                <c:pt idx="2">
                  <c:v>1.160000000000001</c:v>
                </c:pt>
                <c:pt idx="4">
                  <c:v>0.95999999999999863</c:v>
                </c:pt>
                <c:pt idx="5">
                  <c:v>1.3200000000000012</c:v>
                </c:pt>
                <c:pt idx="6">
                  <c:v>0</c:v>
                </c:pt>
                <c:pt idx="7">
                  <c:v>0.48000000000000043</c:v>
                </c:pt>
                <c:pt idx="8">
                  <c:v>3.4799999999999986</c:v>
                </c:pt>
                <c:pt idx="9">
                  <c:v>0.16000000000000014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1426928"/>
        <c:axId val="302893336"/>
      </c:barChart>
      <c:lineChart>
        <c:grouping val="standard"/>
        <c:varyColors val="0"/>
        <c:ser>
          <c:idx val="1"/>
          <c:order val="1"/>
          <c:tx>
            <c:strRef>
              <c:f>TN!$D$2</c:f>
              <c:strCache>
                <c:ptCount val="1"/>
                <c:pt idx="0">
                  <c:v>MPV (mg/L) (0.437) </c:v>
                </c:pt>
              </c:strCache>
            </c:strRef>
          </c:tx>
          <c:spPr>
            <a:ln w="3175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TN!$D$3:$D$12</c:f>
              <c:numCache>
                <c:formatCode>0.000</c:formatCode>
                <c:ptCount val="10"/>
                <c:pt idx="0">
                  <c:v>0.49099999999999999</c:v>
                </c:pt>
                <c:pt idx="1">
                  <c:v>0.49099999999999999</c:v>
                </c:pt>
                <c:pt idx="2">
                  <c:v>0.49099999999999999</c:v>
                </c:pt>
                <c:pt idx="4">
                  <c:v>0.49099999999999999</c:v>
                </c:pt>
                <c:pt idx="5">
                  <c:v>0.49099999999999999</c:v>
                </c:pt>
                <c:pt idx="6">
                  <c:v>0.49099999999999999</c:v>
                </c:pt>
                <c:pt idx="7">
                  <c:v>0.49099999999999999</c:v>
                </c:pt>
                <c:pt idx="8">
                  <c:v>0.49099999999999999</c:v>
                </c:pt>
                <c:pt idx="9">
                  <c:v>0.49099999999999999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1426928"/>
        <c:axId val="302893336"/>
      </c:lineChart>
      <c:catAx>
        <c:axId val="301426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Laboratory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302893336"/>
        <c:crosses val="autoZero"/>
        <c:auto val="1"/>
        <c:lblAlgn val="ctr"/>
        <c:lblOffset val="100"/>
        <c:noMultiLvlLbl val="0"/>
      </c:catAx>
      <c:valAx>
        <c:axId val="302893336"/>
        <c:scaling>
          <c:orientation val="minMax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  <a:effectLst/>
          </c:spPr>
        </c:majorGridlines>
        <c:title>
          <c:tx>
            <c:rich>
              <a:bodyPr rot="-5400000" vert="horz"/>
              <a:lstStyle/>
              <a:p>
                <a:pPr algn="ctr" rtl="0"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rPr>
                  <a:t>Total Nitrogen mg/L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30142692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Nitrate High Concentration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'NO3'!$C$31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'NO3'!$B$32:$B$34</c:f>
              <c:strCache>
                <c:ptCount val="3"/>
                <c:pt idx="0">
                  <c:v>NWML</c:v>
                </c:pt>
                <c:pt idx="1">
                  <c:v>DCLS</c:v>
                </c:pt>
                <c:pt idx="2">
                  <c:v>DNREC</c:v>
                </c:pt>
              </c:strCache>
            </c:strRef>
          </c:cat>
          <c:val>
            <c:numRef>
              <c:f>'NO3'!$C$32:$C$34</c:f>
              <c:numCache>
                <c:formatCode>0.00</c:formatCode>
                <c:ptCount val="3"/>
                <c:pt idx="0">
                  <c:v>0.93500000000000005</c:v>
                </c:pt>
                <c:pt idx="1">
                  <c:v>0.92800000000000005</c:v>
                </c:pt>
                <c:pt idx="2" formatCode="0.000">
                  <c:v>0.90200000000000002</c:v>
                </c:pt>
              </c:numCache>
            </c:numRef>
          </c:val>
        </c:ser>
        <c:ser>
          <c:idx val="2"/>
          <c:order val="2"/>
          <c:tx>
            <c:strRef>
              <c:f>'NO3'!$H$31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-4.246284501061571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5176942846557751E-4"/>
                  <c:y val="-3.71733788053563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2415814056762841E-3"/>
                  <c:y val="5.7642476219131134E-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-0.123142250530785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'NO3'!$B$32:$B$34</c:f>
              <c:strCache>
                <c:ptCount val="3"/>
                <c:pt idx="0">
                  <c:v>NWML</c:v>
                </c:pt>
                <c:pt idx="1">
                  <c:v>DCLS</c:v>
                </c:pt>
                <c:pt idx="2">
                  <c:v>DNREC</c:v>
                </c:pt>
              </c:strCache>
            </c:strRef>
          </c:cat>
          <c:val>
            <c:numRef>
              <c:f>'NO3'!$H$32:$H$34</c:f>
              <c:numCache>
                <c:formatCode>0.00</c:formatCode>
                <c:ptCount val="3"/>
                <c:pt idx="0">
                  <c:v>0.3555555555555559</c:v>
                </c:pt>
                <c:pt idx="1">
                  <c:v>0.20000000000000018</c:v>
                </c:pt>
                <c:pt idx="2">
                  <c:v>0.3777777777777781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3523632"/>
        <c:axId val="303524024"/>
      </c:barChart>
      <c:lineChart>
        <c:grouping val="standard"/>
        <c:varyColors val="0"/>
        <c:ser>
          <c:idx val="1"/>
          <c:order val="1"/>
          <c:tx>
            <c:strRef>
              <c:f>'NO3'!$D$31</c:f>
              <c:strCache>
                <c:ptCount val="1"/>
                <c:pt idx="0">
                  <c:v>MPV (mg/L) (3.04)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cat>
            <c:strRef>
              <c:f>'NO3'!$B$32:$B$34</c:f>
              <c:strCache>
                <c:ptCount val="3"/>
                <c:pt idx="0">
                  <c:v>NWML</c:v>
                </c:pt>
                <c:pt idx="1">
                  <c:v>DCLS</c:v>
                </c:pt>
                <c:pt idx="2">
                  <c:v>DNREC</c:v>
                </c:pt>
              </c:strCache>
            </c:strRef>
          </c:cat>
          <c:val>
            <c:numRef>
              <c:f>'NO3'!$D$32:$D$34</c:f>
              <c:numCache>
                <c:formatCode>0.00</c:formatCode>
                <c:ptCount val="3"/>
                <c:pt idx="0">
                  <c:v>0.91900000000000004</c:v>
                </c:pt>
                <c:pt idx="1">
                  <c:v>0.91900000000000004</c:v>
                </c:pt>
                <c:pt idx="2">
                  <c:v>0.91900000000000004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3523632"/>
        <c:axId val="303524024"/>
      </c:lineChart>
      <c:catAx>
        <c:axId val="3035236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Laboratory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crossAx val="303524024"/>
        <c:crosses val="autoZero"/>
        <c:auto val="1"/>
        <c:lblAlgn val="ctr"/>
        <c:lblOffset val="100"/>
        <c:noMultiLvlLbl val="0"/>
      </c:catAx>
      <c:valAx>
        <c:axId val="303524024"/>
        <c:scaling>
          <c:orientation val="minMax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Nitrate mg/L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30352363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Orthophosphate Low Concentration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'PO4'!$C$2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dLbls>
            <c:dLbl>
              <c:idx val="0"/>
              <c:layout>
                <c:manualLayout>
                  <c:x val="-2.0085361203590756E-3"/>
                  <c:y val="2.01004972103306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0085361203591124E-3"/>
                  <c:y val="2.34505800787189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1.6750414341942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7.3645473654370041E-17"/>
                  <c:y val="2.01004972103306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1.00502486051651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7.3645473654370041E-17"/>
                  <c:y val="1.67504143419421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4729094730874008E-16"/>
                  <c:y val="1.67504143419421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0"/>
                  <c:y val="1.67504143419421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1.4729094730874008E-16"/>
                  <c:y val="1.67504143419421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'PO4'!$B$3:$B$12</c:f>
              <c:strCache>
                <c:ptCount val="10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DHMH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</c:v>
                </c:pt>
              </c:strCache>
            </c:strRef>
          </c:cat>
          <c:val>
            <c:numRef>
              <c:f>'PO4'!$C$3:$C$12</c:f>
              <c:numCache>
                <c:formatCode>0.000</c:formatCode>
                <c:ptCount val="10"/>
                <c:pt idx="0">
                  <c:v>4.2999999999999997E-2</c:v>
                </c:pt>
                <c:pt idx="1">
                  <c:v>3.6999999999999998E-2</c:v>
                </c:pt>
                <c:pt idx="2">
                  <c:v>4.7E-2</c:v>
                </c:pt>
                <c:pt idx="3" formatCode="0.00">
                  <c:v>0</c:v>
                </c:pt>
                <c:pt idx="4">
                  <c:v>4.1000000000000002E-2</c:v>
                </c:pt>
                <c:pt idx="5">
                  <c:v>4.3999999999999997E-2</c:v>
                </c:pt>
                <c:pt idx="6">
                  <c:v>4.5499999999999999E-2</c:v>
                </c:pt>
                <c:pt idx="7" formatCode="0.0000">
                  <c:v>4.7600000000000003E-2</c:v>
                </c:pt>
                <c:pt idx="8">
                  <c:v>4.4999999999999998E-2</c:v>
                </c:pt>
                <c:pt idx="9">
                  <c:v>4.3700000000000003E-2</c:v>
                </c:pt>
              </c:numCache>
            </c:numRef>
          </c:val>
        </c:ser>
        <c:ser>
          <c:idx val="2"/>
          <c:order val="2"/>
          <c:tx>
            <c:strRef>
              <c:f>'PO4'!$H$2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6.6866856038410802E-4"/>
                  <c:y val="-0.16186492518631868"/>
                </c:manualLayout>
              </c:layout>
              <c:spPr>
                <a:solidFill>
                  <a:srgbClr val="FFC000"/>
                </a:solidFill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3.815797144304945E-2"/>
                </c:manualLayout>
              </c:layout>
              <c:spPr>
                <a:noFill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6648687896102698E-4"/>
                  <c:y val="-4.8657711481894711E-2"/>
                </c:manualLayout>
              </c:layout>
              <c:spPr>
                <a:noFill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spPr>
                <a:noFill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>
                        <a:solidFill>
                          <a:sysClr val="windowText" lastClr="000000"/>
                        </a:solidFill>
                      </a:rPr>
                      <a:t>0.66</a:t>
                    </a:r>
                  </a:p>
                </c:rich>
              </c:tx>
              <c:spPr>
                <a:noFill/>
              </c:sp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4729094730874008E-16"/>
                  <c:y val="-2.1035091194795245E-2"/>
                </c:manualLayout>
              </c:layout>
              <c:spPr>
                <a:noFill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spPr>
                <a:noFill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'PO4'!$B$3:$B$12</c:f>
              <c:strCache>
                <c:ptCount val="10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DHMH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</c:v>
                </c:pt>
              </c:strCache>
            </c:strRef>
          </c:cat>
          <c:val>
            <c:numRef>
              <c:f>'PO4'!$H$3:$H$12</c:f>
              <c:numCache>
                <c:formatCode>0.00</c:formatCode>
                <c:ptCount val="10"/>
                <c:pt idx="0">
                  <c:v>0.33333333333333365</c:v>
                </c:pt>
                <c:pt idx="1">
                  <c:v>1.3333333333333333</c:v>
                </c:pt>
                <c:pt idx="2">
                  <c:v>0.33333333333333365</c:v>
                </c:pt>
                <c:pt idx="4">
                  <c:v>0.66666666666666607</c:v>
                </c:pt>
                <c:pt idx="5">
                  <c:v>0.16666666666666682</c:v>
                </c:pt>
                <c:pt idx="6">
                  <c:v>8.3333333333333412E-2</c:v>
                </c:pt>
                <c:pt idx="7">
                  <c:v>0.43333333333333418</c:v>
                </c:pt>
                <c:pt idx="8">
                  <c:v>0</c:v>
                </c:pt>
                <c:pt idx="9">
                  <c:v>0.21666666666666592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3978608"/>
        <c:axId val="303979000"/>
      </c:barChart>
      <c:lineChart>
        <c:grouping val="standard"/>
        <c:varyColors val="0"/>
        <c:ser>
          <c:idx val="1"/>
          <c:order val="1"/>
          <c:tx>
            <c:strRef>
              <c:f>'PO4'!$D$2</c:f>
              <c:strCache>
                <c:ptCount val="1"/>
                <c:pt idx="0">
                  <c:v>MPV (mg/L) (0.106)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cat>
            <c:strRef>
              <c:f>'PO4'!$B$3:$B$12</c:f>
              <c:strCache>
                <c:ptCount val="10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DHMH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</c:v>
                </c:pt>
              </c:strCache>
            </c:strRef>
          </c:cat>
          <c:val>
            <c:numRef>
              <c:f>'PO4'!$D$3:$D$12</c:f>
              <c:numCache>
                <c:formatCode>0.000</c:formatCode>
                <c:ptCount val="10"/>
                <c:pt idx="0">
                  <c:v>4.4999999999999998E-2</c:v>
                </c:pt>
                <c:pt idx="1">
                  <c:v>4.4999999999999998E-2</c:v>
                </c:pt>
                <c:pt idx="2">
                  <c:v>4.4999999999999998E-2</c:v>
                </c:pt>
                <c:pt idx="4">
                  <c:v>4.4999999999999998E-2</c:v>
                </c:pt>
                <c:pt idx="5">
                  <c:v>4.4999999999999998E-2</c:v>
                </c:pt>
                <c:pt idx="6">
                  <c:v>4.4999999999999998E-2</c:v>
                </c:pt>
                <c:pt idx="7">
                  <c:v>4.4999999999999998E-2</c:v>
                </c:pt>
                <c:pt idx="8">
                  <c:v>4.4999999999999998E-2</c:v>
                </c:pt>
                <c:pt idx="9">
                  <c:v>4.4999999999999998E-2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3978608"/>
        <c:axId val="303979000"/>
      </c:lineChart>
      <c:catAx>
        <c:axId val="303978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Laboratory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low"/>
        <c:spPr>
          <a:ln>
            <a:noFill/>
          </a:ln>
        </c:spPr>
        <c:crossAx val="303979000"/>
        <c:crosses val="autoZero"/>
        <c:auto val="1"/>
        <c:lblAlgn val="ctr"/>
        <c:lblOffset val="100"/>
        <c:noMultiLvlLbl val="0"/>
      </c:catAx>
      <c:valAx>
        <c:axId val="303979000"/>
        <c:scaling>
          <c:orientation val="minMax"/>
          <c:max val="1.3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Orthophosphate mg/L</a:t>
                </a:r>
                <a:endParaRPr lang="en-US" sz="1000">
                  <a:effectLst/>
                </a:endParaRPr>
              </a:p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rich>
          </c:tx>
          <c:layout/>
          <c:overlay val="0"/>
        </c:title>
        <c:numFmt formatCode="0.000" sourceLinked="1"/>
        <c:majorTickMark val="out"/>
        <c:minorTickMark val="none"/>
        <c:tickLblPos val="nextTo"/>
        <c:crossAx val="30397860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Orthophosphate High Concentration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0227738999873935E-2"/>
          <c:y val="2.5457059803008494E-2"/>
          <c:w val="0.88460459909760203"/>
          <c:h val="0.784096463748483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'PO4'!$C$37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dLbls>
            <c:dLbl>
              <c:idx val="5"/>
              <c:layout>
                <c:manualLayout>
                  <c:x val="-1.381026105276745E-16"/>
                  <c:y val="-3.463203463203463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'PO4'!$B$38:$B$44</c:f>
              <c:strCache>
                <c:ptCount val="7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CBL</c:v>
                </c:pt>
                <c:pt idx="5">
                  <c:v>Horn Point</c:v>
                </c:pt>
                <c:pt idx="6">
                  <c:v>FairfaxDPW</c:v>
                </c:pt>
              </c:strCache>
            </c:strRef>
          </c:cat>
          <c:val>
            <c:numRef>
              <c:f>'PO4'!$C$38:$C$44</c:f>
              <c:numCache>
                <c:formatCode>0.000</c:formatCode>
                <c:ptCount val="7"/>
                <c:pt idx="0">
                  <c:v>0.29299999999999998</c:v>
                </c:pt>
                <c:pt idx="1">
                  <c:v>0.27500000000000002</c:v>
                </c:pt>
                <c:pt idx="2">
                  <c:v>0.29099999999999998</c:v>
                </c:pt>
                <c:pt idx="3">
                  <c:v>0.29599999999999999</c:v>
                </c:pt>
                <c:pt idx="4" formatCode="0.0000">
                  <c:v>0.30320000000000003</c:v>
                </c:pt>
                <c:pt idx="5">
                  <c:v>0</c:v>
                </c:pt>
                <c:pt idx="6">
                  <c:v>0.29499999999999998</c:v>
                </c:pt>
              </c:numCache>
            </c:numRef>
          </c:val>
        </c:ser>
        <c:ser>
          <c:idx val="2"/>
          <c:order val="2"/>
          <c:tx>
            <c:strRef>
              <c:f>'PO4'!$H$37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-7.5268817204301078E-2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2790011418064269E-5"/>
                  <c:y val="-9.030507550192589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8832391713746956E-3"/>
                  <c:y val="-7.543647953096778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-9.5731397211712241E-2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-4.3010752688172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1.4196981810003142E-16"/>
                  <c:y val="-3.58422939068101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4196981810003142E-16"/>
                  <c:y val="-0.150537634408602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'PO4'!$B$38:$B$44</c:f>
              <c:strCache>
                <c:ptCount val="7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CBL</c:v>
                </c:pt>
                <c:pt idx="5">
                  <c:v>Horn Point</c:v>
                </c:pt>
                <c:pt idx="6">
                  <c:v>FairfaxDPW</c:v>
                </c:pt>
              </c:strCache>
            </c:strRef>
          </c:cat>
          <c:val>
            <c:numRef>
              <c:f>'PO4'!$H$38:$H$44</c:f>
              <c:numCache>
                <c:formatCode>0.00</c:formatCode>
                <c:ptCount val="7"/>
                <c:pt idx="0">
                  <c:v>0.30000000000000027</c:v>
                </c:pt>
                <c:pt idx="1">
                  <c:v>1.4999999999999958</c:v>
                </c:pt>
                <c:pt idx="2">
                  <c:v>0.10000000000000009</c:v>
                </c:pt>
                <c:pt idx="3">
                  <c:v>0.60000000000000053</c:v>
                </c:pt>
                <c:pt idx="4">
                  <c:v>1.3200000000000045</c:v>
                </c:pt>
                <c:pt idx="6">
                  <c:v>0.50000000000000044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3979784"/>
        <c:axId val="303980176"/>
      </c:barChart>
      <c:lineChart>
        <c:grouping val="standard"/>
        <c:varyColors val="0"/>
        <c:ser>
          <c:idx val="1"/>
          <c:order val="1"/>
          <c:tx>
            <c:strRef>
              <c:f>'PO4'!$D$37</c:f>
              <c:strCache>
                <c:ptCount val="1"/>
                <c:pt idx="0">
                  <c:v>MPV (mg/L) (0.412)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cat>
            <c:strRef>
              <c:f>'PO4'!$B$38:$B$44</c:f>
              <c:strCache>
                <c:ptCount val="7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CBL</c:v>
                </c:pt>
                <c:pt idx="5">
                  <c:v>Horn Point</c:v>
                </c:pt>
                <c:pt idx="6">
                  <c:v>FairfaxDPW</c:v>
                </c:pt>
              </c:strCache>
            </c:strRef>
          </c:cat>
          <c:val>
            <c:numRef>
              <c:f>'PO4'!$D$38:$D$44</c:f>
              <c:numCache>
                <c:formatCode>0.000</c:formatCode>
                <c:ptCount val="7"/>
                <c:pt idx="0">
                  <c:v>0.28999999999999998</c:v>
                </c:pt>
                <c:pt idx="1">
                  <c:v>0.28999999999999998</c:v>
                </c:pt>
                <c:pt idx="2">
                  <c:v>0.28999999999999998</c:v>
                </c:pt>
                <c:pt idx="3">
                  <c:v>0.28999999999999998</c:v>
                </c:pt>
                <c:pt idx="4">
                  <c:v>0.28999999999999998</c:v>
                </c:pt>
                <c:pt idx="6">
                  <c:v>0.28999999999999998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3979784"/>
        <c:axId val="303980176"/>
      </c:lineChart>
      <c:catAx>
        <c:axId val="303979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Laboratory</a:t>
                </a:r>
              </a:p>
              <a:p>
                <a:pPr>
                  <a:defRPr/>
                </a:pPr>
                <a:endParaRPr lang="en-US"/>
              </a:p>
            </c:rich>
          </c:tx>
          <c:layout>
            <c:manualLayout>
              <c:xMode val="edge"/>
              <c:yMode val="edge"/>
              <c:x val="0.47864846588499582"/>
              <c:y val="0.87207008214882231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crossAx val="303980176"/>
        <c:crosses val="autoZero"/>
        <c:auto val="1"/>
        <c:lblAlgn val="ctr"/>
        <c:lblOffset val="100"/>
        <c:noMultiLvlLbl val="0"/>
      </c:catAx>
      <c:valAx>
        <c:axId val="303980176"/>
        <c:scaling>
          <c:orientation val="minMax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Orthophosphate mg/L</a:t>
                </a:r>
              </a:p>
            </c:rich>
          </c:tx>
          <c:layout/>
          <c:overlay val="0"/>
        </c:title>
        <c:numFmt formatCode="0.000" sourceLinked="1"/>
        <c:majorTickMark val="out"/>
        <c:minorTickMark val="none"/>
        <c:tickLblPos val="nextTo"/>
        <c:crossAx val="30397978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Nitrite</a:t>
            </a:r>
            <a:r>
              <a:rPr lang="en-US" baseline="0"/>
              <a:t> + Nitrate Low Concentration</a:t>
            </a:r>
            <a:endParaRPr lang="en-US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201990533105887"/>
          <c:y val="0.11675582479529475"/>
          <c:w val="0.86458937252642554"/>
          <c:h val="0.4994601586371687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'NO2+NO3'!$C$2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dLbls>
            <c:dLbl>
              <c:idx val="3"/>
              <c:layout>
                <c:manualLayout>
                  <c:x val="0"/>
                  <c:y val="-3.559869643026884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'NO2+NO3'!$B$3:$B$12</c:f>
              <c:strCache>
                <c:ptCount val="10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DHMH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</c:v>
                </c:pt>
              </c:strCache>
            </c:strRef>
          </c:cat>
          <c:val>
            <c:numRef>
              <c:f>'NO2+NO3'!$C$3:$C$12</c:f>
              <c:numCache>
                <c:formatCode>0.000</c:formatCode>
                <c:ptCount val="10"/>
                <c:pt idx="0">
                  <c:v>0.38</c:v>
                </c:pt>
                <c:pt idx="1">
                  <c:v>0.35899999999999999</c:v>
                </c:pt>
                <c:pt idx="2" formatCode="0.00">
                  <c:v>0.38</c:v>
                </c:pt>
                <c:pt idx="3" formatCode="0.00">
                  <c:v>0</c:v>
                </c:pt>
                <c:pt idx="4">
                  <c:v>0.36</c:v>
                </c:pt>
                <c:pt idx="5">
                  <c:v>0.35899999999999999</c:v>
                </c:pt>
                <c:pt idx="6" formatCode="0.0000">
                  <c:v>0.36599999999999999</c:v>
                </c:pt>
                <c:pt idx="7">
                  <c:v>0.38100000000000001</c:v>
                </c:pt>
                <c:pt idx="8">
                  <c:v>0.36299999999999999</c:v>
                </c:pt>
                <c:pt idx="9">
                  <c:v>0.36399999999999999</c:v>
                </c:pt>
              </c:numCache>
            </c:numRef>
          </c:val>
        </c:ser>
        <c:ser>
          <c:idx val="2"/>
          <c:order val="2"/>
          <c:tx>
            <c:strRef>
              <c:f>'NO2+NO3'!$H$2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753526690344217E-17"/>
                  <c:y val="-7.44336379905618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9129603060736491E-3"/>
                  <c:y val="-3.236245130024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8677722673474998E-4"/>
                  <c:y val="-7.119739286053745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-7.1197392860537459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r>
                      <a:rPr lang="en-US">
                        <a:solidFill>
                          <a:sysClr val="windowText" lastClr="000000"/>
                        </a:solidFill>
                      </a:rPr>
                      <a:t>1.3</a:t>
                    </a:r>
                  </a:p>
                </c:rich>
              </c:tx>
              <c:spPr>
                <a:solidFill>
                  <a:srgbClr val="FFC000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3.883494156029315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-2.912620617021986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"/>
                  <c:y val="-6.4724902600488601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056555269922879E-3"/>
                  <c:y val="-4.854367695036644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0"/>
                  <c:y val="-2.912620617021986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0"/>
                  <c:y val="-3.8834941560293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'NO2+NO3'!$B$3:$B$12</c:f>
              <c:strCache>
                <c:ptCount val="10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DHMH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</c:v>
                </c:pt>
              </c:strCache>
            </c:strRef>
          </c:cat>
          <c:val>
            <c:numRef>
              <c:f>'NO2+NO3'!$H$3:$H$12</c:f>
              <c:numCache>
                <c:formatCode>0.00</c:formatCode>
                <c:ptCount val="10"/>
                <c:pt idx="0">
                  <c:v>0.94736842105263241</c:v>
                </c:pt>
                <c:pt idx="1">
                  <c:v>0.15789473684210542</c:v>
                </c:pt>
                <c:pt idx="2">
                  <c:v>0.94736842105263241</c:v>
                </c:pt>
                <c:pt idx="4">
                  <c:v>0.10526315789473693</c:v>
                </c:pt>
                <c:pt idx="5">
                  <c:v>0.15789473684210542</c:v>
                </c:pt>
                <c:pt idx="6">
                  <c:v>0.21052631578947387</c:v>
                </c:pt>
                <c:pt idx="7">
                  <c:v>1.0000000000000009</c:v>
                </c:pt>
                <c:pt idx="8">
                  <c:v>5.2631578947368467E-2</c:v>
                </c:pt>
                <c:pt idx="9">
                  <c:v>0.10526315789473693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3980960"/>
        <c:axId val="303981352"/>
      </c:barChart>
      <c:lineChart>
        <c:grouping val="standard"/>
        <c:varyColors val="0"/>
        <c:ser>
          <c:idx val="1"/>
          <c:order val="1"/>
          <c:tx>
            <c:strRef>
              <c:f>'NO2+NO3'!$D$2</c:f>
              <c:strCache>
                <c:ptCount val="1"/>
                <c:pt idx="0">
                  <c:v>MPV (mg/L) (0.302)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cat>
            <c:strRef>
              <c:f>'NO2+NO3'!$B$3:$B$12</c:f>
              <c:strCache>
                <c:ptCount val="10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DHMH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</c:v>
                </c:pt>
              </c:strCache>
            </c:strRef>
          </c:cat>
          <c:val>
            <c:numRef>
              <c:f>'NO2+NO3'!$D$3:$D$12</c:f>
              <c:numCache>
                <c:formatCode>0.000</c:formatCode>
                <c:ptCount val="10"/>
                <c:pt idx="0">
                  <c:v>0.36199999999999999</c:v>
                </c:pt>
                <c:pt idx="1">
                  <c:v>0.36199999999999999</c:v>
                </c:pt>
                <c:pt idx="2">
                  <c:v>0.36199999999999999</c:v>
                </c:pt>
                <c:pt idx="4">
                  <c:v>0.36199999999999999</c:v>
                </c:pt>
                <c:pt idx="5">
                  <c:v>0.36199999999999999</c:v>
                </c:pt>
                <c:pt idx="6">
                  <c:v>0.36199999999999999</c:v>
                </c:pt>
                <c:pt idx="7">
                  <c:v>0.36199999999999999</c:v>
                </c:pt>
                <c:pt idx="8">
                  <c:v>0.36199999999999999</c:v>
                </c:pt>
                <c:pt idx="9">
                  <c:v>0.36199999999999999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3980960"/>
        <c:axId val="303981352"/>
      </c:lineChart>
      <c:catAx>
        <c:axId val="303980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Laboratory</a:t>
                </a:r>
              </a:p>
              <a:p>
                <a:pPr>
                  <a:defRPr/>
                </a:pPr>
                <a:endParaRPr lang="en-US"/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0"/>
            </a:pPr>
            <a:endParaRPr lang="en-US"/>
          </a:p>
        </c:txPr>
        <c:crossAx val="303981352"/>
        <c:crosses val="autoZero"/>
        <c:auto val="1"/>
        <c:lblAlgn val="ctr"/>
        <c:lblOffset val="100"/>
        <c:noMultiLvlLbl val="0"/>
      </c:catAx>
      <c:valAx>
        <c:axId val="303981352"/>
        <c:scaling>
          <c:orientation val="minMax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Nitrite + Nitrate mg/L</a:t>
                </a:r>
              </a:p>
            </c:rich>
          </c:tx>
          <c:layout/>
          <c:overlay val="0"/>
        </c:title>
        <c:numFmt formatCode="0.000" sourceLinked="1"/>
        <c:majorTickMark val="out"/>
        <c:minorTickMark val="none"/>
        <c:tickLblPos val="nextTo"/>
        <c:crossAx val="30398096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Nitrite</a:t>
            </a:r>
            <a:r>
              <a:rPr lang="en-US" baseline="0"/>
              <a:t> + Nitrate High Concentration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'NO2+NO3'!$C$38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dLbls>
            <c:dLbl>
              <c:idx val="5"/>
              <c:layout>
                <c:manualLayout>
                  <c:x val="0"/>
                  <c:y val="-4.22163588390501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'NO2+NO3'!$B$39:$B$45</c:f>
              <c:strCache>
                <c:ptCount val="7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CBL</c:v>
                </c:pt>
                <c:pt idx="5">
                  <c:v>Horn Point</c:v>
                </c:pt>
                <c:pt idx="6">
                  <c:v>FairfaxDPW</c:v>
                </c:pt>
              </c:strCache>
            </c:strRef>
          </c:cat>
          <c:val>
            <c:numRef>
              <c:f>'NO2+NO3'!$C$39:$C$45</c:f>
              <c:numCache>
                <c:formatCode>0.00</c:formatCode>
                <c:ptCount val="7"/>
                <c:pt idx="0">
                  <c:v>0.94199999999999995</c:v>
                </c:pt>
                <c:pt idx="1">
                  <c:v>0.93500000000000005</c:v>
                </c:pt>
                <c:pt idx="2" formatCode="0.000">
                  <c:v>0.96099999999999997</c:v>
                </c:pt>
                <c:pt idx="3" formatCode="0.000">
                  <c:v>0.90700000000000003</c:v>
                </c:pt>
                <c:pt idx="4" formatCode="0.000">
                  <c:v>0.97699999999999998</c:v>
                </c:pt>
                <c:pt idx="5">
                  <c:v>0</c:v>
                </c:pt>
                <c:pt idx="6">
                  <c:v>0.94</c:v>
                </c:pt>
              </c:numCache>
            </c:numRef>
          </c:val>
        </c:ser>
        <c:ser>
          <c:idx val="2"/>
          <c:order val="2"/>
          <c:tx>
            <c:strRef>
              <c:f>'NO2+NO3'!$H$38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-6.165832173353004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7.735494323860249E-17"/>
                  <c:y val="-0.10412980699312326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'NO2+NO3'!$B$39:$B$45</c:f>
              <c:strCache>
                <c:ptCount val="7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CBL</c:v>
                </c:pt>
                <c:pt idx="5">
                  <c:v>Horn Point</c:v>
                </c:pt>
                <c:pt idx="6">
                  <c:v>FairfaxDPW</c:v>
                </c:pt>
              </c:strCache>
            </c:strRef>
          </c:cat>
          <c:val>
            <c:numRef>
              <c:f>'NO2+NO3'!$H$39:$H$45</c:f>
              <c:numCache>
                <c:formatCode>0.00</c:formatCode>
                <c:ptCount val="7"/>
                <c:pt idx="0">
                  <c:v>0.24999999999999717</c:v>
                </c:pt>
                <c:pt idx="1">
                  <c:v>5.5555555555555608E-2</c:v>
                </c:pt>
                <c:pt idx="2">
                  <c:v>0.77777777777777546</c:v>
                </c:pt>
                <c:pt idx="3">
                  <c:v>0.72222222222222288</c:v>
                </c:pt>
                <c:pt idx="4">
                  <c:v>1.2222222222222203</c:v>
                </c:pt>
                <c:pt idx="6">
                  <c:v>0.19444444444444156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3982136"/>
        <c:axId val="304578032"/>
      </c:barChart>
      <c:lineChart>
        <c:grouping val="standard"/>
        <c:varyColors val="0"/>
        <c:ser>
          <c:idx val="1"/>
          <c:order val="1"/>
          <c:tx>
            <c:strRef>
              <c:f>'NO2+NO3'!$D$38</c:f>
              <c:strCache>
                <c:ptCount val="1"/>
                <c:pt idx="0">
                  <c:v>MPV (mg/L)  3.04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cat>
            <c:strRef>
              <c:f>'NO2+NO3'!$B$39:$B$45</c:f>
              <c:strCache>
                <c:ptCount val="7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CBL</c:v>
                </c:pt>
                <c:pt idx="5">
                  <c:v>Horn Point</c:v>
                </c:pt>
                <c:pt idx="6">
                  <c:v>FairfaxDPW</c:v>
                </c:pt>
              </c:strCache>
            </c:strRef>
          </c:cat>
          <c:val>
            <c:numRef>
              <c:f>'NO2+NO3'!$D$39:$D$45</c:f>
              <c:numCache>
                <c:formatCode>0.00</c:formatCode>
                <c:ptCount val="7"/>
                <c:pt idx="0">
                  <c:v>0.93300000000000005</c:v>
                </c:pt>
                <c:pt idx="1">
                  <c:v>0.93300000000000005</c:v>
                </c:pt>
                <c:pt idx="2">
                  <c:v>0.93300000000000005</c:v>
                </c:pt>
                <c:pt idx="3">
                  <c:v>0.93300000000000005</c:v>
                </c:pt>
                <c:pt idx="4">
                  <c:v>0.93300000000000005</c:v>
                </c:pt>
                <c:pt idx="6">
                  <c:v>0.93300000000000005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3982136"/>
        <c:axId val="304578032"/>
      </c:lineChart>
      <c:catAx>
        <c:axId val="303982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Laboratory</a:t>
                </a:r>
              </a:p>
            </c:rich>
          </c:tx>
          <c:layout>
            <c:manualLayout>
              <c:xMode val="edge"/>
              <c:yMode val="edge"/>
              <c:x val="0.45568881712434578"/>
              <c:y val="0.81253138872152852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crossAx val="304578032"/>
        <c:crosses val="autoZero"/>
        <c:auto val="1"/>
        <c:lblAlgn val="ctr"/>
        <c:lblOffset val="100"/>
        <c:noMultiLvlLbl val="0"/>
      </c:catAx>
      <c:valAx>
        <c:axId val="304578032"/>
        <c:scaling>
          <c:orientation val="minMax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Nitrite</a:t>
                </a:r>
                <a:r>
                  <a:rPr lang="en-US" sz="1000" baseline="0"/>
                  <a:t> + Nitrate mg/L </a:t>
                </a:r>
                <a:endParaRPr lang="en-US" sz="1000">
                  <a:effectLst/>
                </a:endParaRPr>
              </a:p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30398213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Nitrogen High Concentration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TN!$C$35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TN!$B$36:$B$42</c:f>
              <c:strCache>
                <c:ptCount val="7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FairfaxDPW</c:v>
                </c:pt>
                <c:pt idx="5">
                  <c:v>Horn Point</c:v>
                </c:pt>
                <c:pt idx="6">
                  <c:v>CBL</c:v>
                </c:pt>
              </c:strCache>
            </c:strRef>
          </c:cat>
          <c:val>
            <c:numRef>
              <c:f>TN!$C$36:$C$42</c:f>
              <c:numCache>
                <c:formatCode>0.00</c:formatCode>
                <c:ptCount val="7"/>
                <c:pt idx="0">
                  <c:v>1.28</c:v>
                </c:pt>
                <c:pt idx="1">
                  <c:v>1.25</c:v>
                </c:pt>
                <c:pt idx="2" formatCode="0.000">
                  <c:v>1.246</c:v>
                </c:pt>
                <c:pt idx="3" formatCode="0.000">
                  <c:v>1.33</c:v>
                </c:pt>
                <c:pt idx="4">
                  <c:v>1.2</c:v>
                </c:pt>
                <c:pt idx="5">
                  <c:v>0</c:v>
                </c:pt>
                <c:pt idx="6" formatCode="0.000">
                  <c:v>1.2529999999999999</c:v>
                </c:pt>
              </c:numCache>
            </c:numRef>
          </c:val>
        </c:ser>
        <c:ser>
          <c:idx val="2"/>
          <c:order val="2"/>
          <c:tx>
            <c:strRef>
              <c:f>TN!$H$35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tx>
                <c:rich>
                  <a:bodyPr/>
                  <a:lstStyle/>
                  <a:p>
                    <a:fld id="{E83E9508-4CA9-42BA-9200-173D69EB27F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1FF6D7B5-0253-44A6-BDC0-7A07F033027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2B51D3A9-DD1A-4563-84BD-DCABC310F02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>
                <c:manualLayout>
                  <c:x val="-1.4534367250906265E-16"/>
                  <c:y val="-4.7353813167720235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ysClr val="windowText" lastClr="000000"/>
                        </a:solidFill>
                      </a:defRPr>
                    </a:pPr>
                    <a:fld id="{B71A852C-C1DE-455A-AD1D-7FA9631419DE}" type="CELLRANG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solidFill>
                  <a:srgbClr val="FFC000"/>
                </a:solidFill>
                <a:ln>
                  <a:noFill/>
                </a:ln>
                <a:effectLst/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4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ysClr val="windowText" lastClr="000000"/>
                        </a:solidFill>
                      </a:defRPr>
                    </a:pPr>
                    <a:fld id="{BAFDD607-45BC-4986-A37E-F1A6B933D712}" type="CELLRANG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tx>
                <c:rich>
                  <a:bodyPr/>
                  <a:lstStyle/>
                  <a:p>
                    <a:fld id="{B43CDB23-D827-4BA6-8771-EB046EB81D4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dLblPos val="inBase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TN!$B$36:$B$42</c:f>
              <c:strCache>
                <c:ptCount val="7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FairfaxDPW</c:v>
                </c:pt>
                <c:pt idx="5">
                  <c:v>Horn Point</c:v>
                </c:pt>
                <c:pt idx="6">
                  <c:v>CBL</c:v>
                </c:pt>
              </c:strCache>
            </c:strRef>
          </c:cat>
          <c:val>
            <c:numRef>
              <c:f>TN!$H$36:$H$42</c:f>
              <c:numCache>
                <c:formatCode>0.00</c:formatCode>
                <c:ptCount val="7"/>
                <c:pt idx="0">
                  <c:v>0.62500000000000056</c:v>
                </c:pt>
                <c:pt idx="1">
                  <c:v>0.15625000000000014</c:v>
                </c:pt>
                <c:pt idx="2">
                  <c:v>9.3750000000000083E-2</c:v>
                </c:pt>
                <c:pt idx="3">
                  <c:v>1.4062500000000011</c:v>
                </c:pt>
                <c:pt idx="4">
                  <c:v>0.62500000000000056</c:v>
                </c:pt>
                <c:pt idx="6">
                  <c:v>0.20312499999999845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TN!$H$36:$H$42</c15:f>
                <c15:dlblRangeCache>
                  <c:ptCount val="7"/>
                  <c:pt idx="0">
                    <c:v>0.63</c:v>
                  </c:pt>
                  <c:pt idx="1">
                    <c:v>0.16</c:v>
                  </c:pt>
                  <c:pt idx="2">
                    <c:v>0.09</c:v>
                  </c:pt>
                  <c:pt idx="3">
                    <c:v>1.41</c:v>
                  </c:pt>
                  <c:pt idx="4">
                    <c:v>0.63</c:v>
                  </c:pt>
                  <c:pt idx="6">
                    <c:v>0.20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2894120"/>
        <c:axId val="302894512"/>
      </c:barChart>
      <c:lineChart>
        <c:grouping val="standard"/>
        <c:varyColors val="0"/>
        <c:ser>
          <c:idx val="1"/>
          <c:order val="1"/>
          <c:tx>
            <c:strRef>
              <c:f>TN!$D$35</c:f>
              <c:strCache>
                <c:ptCount val="1"/>
                <c:pt idx="0">
                  <c:v>MPV (mg/L) (3.53)</c:v>
                </c:pt>
              </c:strCache>
            </c:strRef>
          </c:tx>
          <c:spPr>
            <a:ln w="3175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TN!$D$36:$D$42</c:f>
              <c:numCache>
                <c:formatCode>0.00</c:formatCode>
                <c:ptCount val="7"/>
                <c:pt idx="0">
                  <c:v>1.24</c:v>
                </c:pt>
                <c:pt idx="1">
                  <c:v>1.24</c:v>
                </c:pt>
                <c:pt idx="2">
                  <c:v>1.24</c:v>
                </c:pt>
                <c:pt idx="3">
                  <c:v>1.24</c:v>
                </c:pt>
                <c:pt idx="4">
                  <c:v>1.24</c:v>
                </c:pt>
                <c:pt idx="5">
                  <c:v>1.24</c:v>
                </c:pt>
                <c:pt idx="6">
                  <c:v>1.24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2894120"/>
        <c:axId val="302894512"/>
      </c:lineChart>
      <c:catAx>
        <c:axId val="3028941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Laboratory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302894512"/>
        <c:crosses val="autoZero"/>
        <c:auto val="1"/>
        <c:lblAlgn val="ctr"/>
        <c:lblOffset val="100"/>
        <c:noMultiLvlLbl val="0"/>
      </c:catAx>
      <c:valAx>
        <c:axId val="302894512"/>
        <c:scaling>
          <c:orientation val="minMax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Total Nitrogen mg/L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30289412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Phosphorus Low Concentration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TP!$C$2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1.694088740622944E-17"/>
                  <c:y val="1.3925152306353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8481181573243323E-3"/>
                  <c:y val="1.3925152306353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3881774812458879E-17"/>
                  <c:y val="1.3925152306353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1.7406440382941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1.3925152306353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1.3925152306353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"/>
                  <c:y val="1.3925152306353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1.3552709924983552E-16"/>
                  <c:y val="1.3925152306353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TP!$B$3:$B$12</c:f>
              <c:strCache>
                <c:ptCount val="10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DHMH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</c:v>
                </c:pt>
              </c:strCache>
            </c:strRef>
          </c:cat>
          <c:val>
            <c:numRef>
              <c:f>TP!$C$3:$C$12</c:f>
              <c:numCache>
                <c:formatCode>0.000</c:formatCode>
                <c:ptCount val="10"/>
                <c:pt idx="0">
                  <c:v>6.8000000000000005E-2</c:v>
                </c:pt>
                <c:pt idx="1">
                  <c:v>6.0999999999999999E-2</c:v>
                </c:pt>
                <c:pt idx="2">
                  <c:v>8.2000000000000003E-2</c:v>
                </c:pt>
                <c:pt idx="3" formatCode="0.00">
                  <c:v>0</c:v>
                </c:pt>
                <c:pt idx="4">
                  <c:v>5.8999999999999997E-2</c:v>
                </c:pt>
                <c:pt idx="5">
                  <c:v>6.8000000000000005E-2</c:v>
                </c:pt>
                <c:pt idx="6" formatCode="0.0000">
                  <c:v>6.5699999999999995E-2</c:v>
                </c:pt>
                <c:pt idx="7" formatCode="0.0000">
                  <c:v>6.0900000000000003E-2</c:v>
                </c:pt>
                <c:pt idx="8">
                  <c:v>7.0000000000000007E-2</c:v>
                </c:pt>
                <c:pt idx="9">
                  <c:v>6.6199999999999995E-2</c:v>
                </c:pt>
              </c:numCache>
            </c:numRef>
          </c:val>
        </c:ser>
        <c:ser>
          <c:idx val="2"/>
          <c:order val="2"/>
          <c:tx>
            <c:strRef>
              <c:f>TP!$H$2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-8.3550913838120106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ysClr val="windowText" lastClr="000000"/>
                        </a:solidFill>
                      </a:defRPr>
                    </a:pPr>
                    <a:fld id="{FEA386C9-7E1F-44FB-AE99-268D4B9DFB59}" type="VALU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0"/>
                  <c:y val="-0.118363794604003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5530603053316587E-7"/>
                  <c:y val="-4.0404329624086306E-2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0.1322889469103568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3.1331592689295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5.91818973020018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1.9612279139869576E-3"/>
                  <c:y val="-6.61444734551784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4.0531862732353997E-5"/>
                  <c:y val="-0.1462140992167101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"/>
                  <c:y val="-6.26631853785901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0"/>
                  <c:y val="-7.310704960835509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TP!$H$3:$H$12</c:f>
              <c:numCache>
                <c:formatCode>0.00</c:formatCode>
                <c:ptCount val="10"/>
                <c:pt idx="0">
                  <c:v>0.25000000000000022</c:v>
                </c:pt>
                <c:pt idx="1">
                  <c:v>0.62500000000000056</c:v>
                </c:pt>
                <c:pt idx="2">
                  <c:v>2</c:v>
                </c:pt>
                <c:pt idx="4">
                  <c:v>0.87500000000000078</c:v>
                </c:pt>
                <c:pt idx="5">
                  <c:v>0.25000000000000022</c:v>
                </c:pt>
                <c:pt idx="6">
                  <c:v>3.7500000000001074E-2</c:v>
                </c:pt>
                <c:pt idx="7">
                  <c:v>0.63750000000000007</c:v>
                </c:pt>
                <c:pt idx="8">
                  <c:v>0.50000000000000044</c:v>
                </c:pt>
                <c:pt idx="9">
                  <c:v>2.4999999999998981E-2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2895296"/>
        <c:axId val="302895688"/>
      </c:barChart>
      <c:lineChart>
        <c:grouping val="standard"/>
        <c:varyColors val="0"/>
        <c:ser>
          <c:idx val="1"/>
          <c:order val="1"/>
          <c:tx>
            <c:strRef>
              <c:f>TP!$D$2</c:f>
              <c:strCache>
                <c:ptCount val="1"/>
                <c:pt idx="0">
                  <c:v>MPV (mg/L) (0.140)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val>
            <c:numRef>
              <c:f>TP!$D$3:$D$12</c:f>
              <c:numCache>
                <c:formatCode>0.000</c:formatCode>
                <c:ptCount val="10"/>
                <c:pt idx="0">
                  <c:v>6.6000000000000003E-2</c:v>
                </c:pt>
                <c:pt idx="1">
                  <c:v>6.6000000000000003E-2</c:v>
                </c:pt>
                <c:pt idx="2">
                  <c:v>6.6000000000000003E-2</c:v>
                </c:pt>
                <c:pt idx="4">
                  <c:v>6.6000000000000003E-2</c:v>
                </c:pt>
                <c:pt idx="5">
                  <c:v>6.6000000000000003E-2</c:v>
                </c:pt>
                <c:pt idx="6">
                  <c:v>6.6000000000000003E-2</c:v>
                </c:pt>
                <c:pt idx="7">
                  <c:v>6.6000000000000003E-2</c:v>
                </c:pt>
                <c:pt idx="8">
                  <c:v>6.6000000000000003E-2</c:v>
                </c:pt>
                <c:pt idx="9">
                  <c:v>6.6000000000000003E-2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2895296"/>
        <c:axId val="302895688"/>
      </c:lineChart>
      <c:catAx>
        <c:axId val="302895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Laboratory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302895688"/>
        <c:crosses val="autoZero"/>
        <c:auto val="1"/>
        <c:lblAlgn val="ctr"/>
        <c:lblOffset val="100"/>
        <c:noMultiLvlLbl val="0"/>
      </c:catAx>
      <c:valAx>
        <c:axId val="302895688"/>
        <c:scaling>
          <c:orientation val="minMax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Total Phosphorus mg/L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30289529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Phosphorus</a:t>
            </a:r>
            <a:r>
              <a:rPr lang="en-US" baseline="0"/>
              <a:t> High Concentration</a:t>
            </a:r>
            <a:endParaRPr lang="en-US"/>
          </a:p>
        </c:rich>
      </c:tx>
      <c:layout>
        <c:manualLayout>
          <c:xMode val="edge"/>
          <c:yMode val="edge"/>
          <c:x val="0.1752471310203449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048753345942611"/>
          <c:y val="0.1545548541969444"/>
          <c:w val="0.81838829580366623"/>
          <c:h val="0.5870811189923573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TP!$C$36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TP!$B$37:$B$43</c:f>
              <c:strCache>
                <c:ptCount val="7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CBL</c:v>
                </c:pt>
                <c:pt idx="5">
                  <c:v>Horn Point</c:v>
                </c:pt>
                <c:pt idx="6">
                  <c:v>FairfaxDPW</c:v>
                </c:pt>
              </c:strCache>
            </c:strRef>
          </c:cat>
          <c:val>
            <c:numRef>
              <c:f>TP!$C$37:$C$43</c:f>
              <c:numCache>
                <c:formatCode>0.000</c:formatCode>
                <c:ptCount val="7"/>
                <c:pt idx="0">
                  <c:v>0.29899999999999999</c:v>
                </c:pt>
                <c:pt idx="1">
                  <c:v>0.28699999999999998</c:v>
                </c:pt>
                <c:pt idx="2">
                  <c:v>0.29199999999999998</c:v>
                </c:pt>
                <c:pt idx="3">
                  <c:v>0.309</c:v>
                </c:pt>
                <c:pt idx="4">
                  <c:v>0.314</c:v>
                </c:pt>
                <c:pt idx="5">
                  <c:v>0</c:v>
                </c:pt>
                <c:pt idx="6">
                  <c:v>0.28000000000000003</c:v>
                </c:pt>
              </c:numCache>
            </c:numRef>
          </c:val>
        </c:ser>
        <c:ser>
          <c:idx val="2"/>
          <c:order val="2"/>
          <c:tx>
            <c:strRef>
              <c:f>TP!$H$36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9.3767815334630837E-4"/>
                  <c:y val="2.279632401321668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4.182468926921324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0.119844110395291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4.3028712320050906E-2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8.1529957494400676E-17"/>
                  <c:y val="-7.9532331185874564E-2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7082958371189189E-16"/>
                  <c:y val="-0.1108516807299914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TP!$B$37:$B$43</c:f>
              <c:strCache>
                <c:ptCount val="7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CBL</c:v>
                </c:pt>
                <c:pt idx="5">
                  <c:v>Horn Point</c:v>
                </c:pt>
                <c:pt idx="6">
                  <c:v>FairfaxDPW</c:v>
                </c:pt>
              </c:strCache>
            </c:strRef>
          </c:cat>
          <c:val>
            <c:numRef>
              <c:f>TP!$H$37:$H$43</c:f>
              <c:numCache>
                <c:formatCode>0.00</c:formatCode>
                <c:ptCount val="7"/>
                <c:pt idx="0">
                  <c:v>0.42857142857142894</c:v>
                </c:pt>
                <c:pt idx="1">
                  <c:v>0.42857142857142894</c:v>
                </c:pt>
                <c:pt idx="2">
                  <c:v>7.1428571428571494E-2</c:v>
                </c:pt>
                <c:pt idx="3">
                  <c:v>1.1428571428571439</c:v>
                </c:pt>
                <c:pt idx="4">
                  <c:v>1.5000000000000013</c:v>
                </c:pt>
                <c:pt idx="6">
                  <c:v>0.92857142857142538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2896472"/>
        <c:axId val="302896864"/>
      </c:barChart>
      <c:lineChart>
        <c:grouping val="standard"/>
        <c:varyColors val="0"/>
        <c:ser>
          <c:idx val="1"/>
          <c:order val="1"/>
          <c:tx>
            <c:strRef>
              <c:f>TP!$D$36</c:f>
              <c:strCache>
                <c:ptCount val="1"/>
                <c:pt idx="0">
                  <c:v>MPV (mg/L) (0.423)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cat>
            <c:strRef>
              <c:f>TP!$B$37:$B$43</c:f>
              <c:strCache>
                <c:ptCount val="7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CBL</c:v>
                </c:pt>
                <c:pt idx="5">
                  <c:v>Horn Point</c:v>
                </c:pt>
                <c:pt idx="6">
                  <c:v>FairfaxDPW</c:v>
                </c:pt>
              </c:strCache>
            </c:strRef>
          </c:cat>
          <c:val>
            <c:numRef>
              <c:f>TP!$D$37:$D$43</c:f>
              <c:numCache>
                <c:formatCode>0.000</c:formatCode>
                <c:ptCount val="7"/>
                <c:pt idx="0">
                  <c:v>0.29299999999999998</c:v>
                </c:pt>
                <c:pt idx="1">
                  <c:v>0.29299999999999998</c:v>
                </c:pt>
                <c:pt idx="2">
                  <c:v>0.29299999999999998</c:v>
                </c:pt>
                <c:pt idx="3">
                  <c:v>0.29299999999999998</c:v>
                </c:pt>
                <c:pt idx="4">
                  <c:v>0.29299999999999998</c:v>
                </c:pt>
                <c:pt idx="5">
                  <c:v>0.29299999999999998</c:v>
                </c:pt>
                <c:pt idx="6">
                  <c:v>0.29299999999999998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2896472"/>
        <c:axId val="302896864"/>
      </c:lineChart>
      <c:catAx>
        <c:axId val="302896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Laboratory 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low"/>
        <c:spPr>
          <a:ln>
            <a:noFill/>
          </a:ln>
        </c:spPr>
        <c:crossAx val="302896864"/>
        <c:crosses val="autoZero"/>
        <c:auto val="1"/>
        <c:lblAlgn val="ctr"/>
        <c:lblOffset val="100"/>
        <c:noMultiLvlLbl val="0"/>
      </c:catAx>
      <c:valAx>
        <c:axId val="302896864"/>
        <c:scaling>
          <c:orientation val="minMax"/>
          <c:max val="2.5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Total Phosphorus mg/L </a:t>
                </a:r>
                <a:endParaRPr lang="en-US" sz="1000">
                  <a:effectLst/>
                </a:endParaRPr>
              </a:p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rich>
          </c:tx>
          <c:layout>
            <c:manualLayout>
              <c:xMode val="edge"/>
              <c:yMode val="edge"/>
              <c:x val="6.0785830054272344E-3"/>
              <c:y val="0.21271440243523279"/>
            </c:manualLayout>
          </c:layout>
          <c:overlay val="0"/>
        </c:title>
        <c:numFmt formatCode="0.000" sourceLinked="1"/>
        <c:majorTickMark val="out"/>
        <c:minorTickMark val="none"/>
        <c:tickLblPos val="nextTo"/>
        <c:crossAx val="30289647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Ammonia + Organic Nitrogen</a:t>
            </a:r>
            <a:r>
              <a:rPr lang="en-US" baseline="0"/>
              <a:t> Low Concentration</a:t>
            </a:r>
            <a:endParaRPr lang="en-US"/>
          </a:p>
        </c:rich>
      </c:tx>
      <c:layout>
        <c:manualLayout>
          <c:xMode val="edge"/>
          <c:yMode val="edge"/>
          <c:x val="0.20104694162300343"/>
          <c:y val="3.70370370370370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808155021514503"/>
          <c:y val="0.29653944298629337"/>
          <c:w val="0.82457024656304578"/>
          <c:h val="0.377814231554389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TKN!$C$2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TKN!$B$3:$B$6</c:f>
              <c:strCache>
                <c:ptCount val="4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FairfaxDPW</c:v>
                </c:pt>
              </c:strCache>
            </c:strRef>
          </c:cat>
          <c:val>
            <c:numRef>
              <c:f>TKN!$C$3:$C$6</c:f>
              <c:numCache>
                <c:formatCode>0.000</c:formatCode>
                <c:ptCount val="4"/>
                <c:pt idx="0">
                  <c:v>9.4E-2</c:v>
                </c:pt>
                <c:pt idx="1">
                  <c:v>0</c:v>
                </c:pt>
                <c:pt idx="2">
                  <c:v>0</c:v>
                </c:pt>
                <c:pt idx="3">
                  <c:v>0.215</c:v>
                </c:pt>
              </c:numCache>
            </c:numRef>
          </c:val>
        </c:ser>
        <c:ser>
          <c:idx val="2"/>
          <c:order val="2"/>
          <c:tx>
            <c:strRef>
              <c:f>TKN!$H$2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3.2842548956473378E-4"/>
                  <c:y val="-0.14544254884806065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0.14207786526684166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2842548956491554E-4"/>
                  <c:y val="3.7217118693496601E-2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rgbClr val="FFC000"/>
              </a:solidFill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TKN!$H$3:$H$6</c:f>
              <c:numCache>
                <c:formatCode>0.00</c:formatCode>
                <c:ptCount val="4"/>
                <c:pt idx="0">
                  <c:v>1.1219512195121955</c:v>
                </c:pt>
                <c:pt idx="2" formatCode="General">
                  <c:v>0</c:v>
                </c:pt>
                <c:pt idx="3">
                  <c:v>1.8292682926829265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3993256"/>
        <c:axId val="303993648"/>
      </c:barChart>
      <c:lineChart>
        <c:grouping val="standard"/>
        <c:varyColors val="0"/>
        <c:ser>
          <c:idx val="1"/>
          <c:order val="1"/>
          <c:tx>
            <c:strRef>
              <c:f>TKN!$D$2</c:f>
              <c:strCache>
                <c:ptCount val="1"/>
                <c:pt idx="0">
                  <c:v>MPV (mg/L) (0.139)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val>
            <c:numRef>
              <c:f>TKN!$D$3:$D$6</c:f>
              <c:numCache>
                <c:formatCode>0.000</c:formatCode>
                <c:ptCount val="4"/>
                <c:pt idx="0">
                  <c:v>0.14000000000000001</c:v>
                </c:pt>
                <c:pt idx="1">
                  <c:v>0.14000000000000001</c:v>
                </c:pt>
                <c:pt idx="2">
                  <c:v>0.14000000000000001</c:v>
                </c:pt>
                <c:pt idx="3">
                  <c:v>0.14000000000000001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3993256"/>
        <c:axId val="303993648"/>
      </c:lineChart>
      <c:catAx>
        <c:axId val="303993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Laboratory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low"/>
        <c:spPr>
          <a:ln>
            <a:noFill/>
          </a:ln>
        </c:spPr>
        <c:crossAx val="303993648"/>
        <c:crosses val="autoZero"/>
        <c:auto val="1"/>
        <c:lblAlgn val="ctr"/>
        <c:lblOffset val="100"/>
        <c:noMultiLvlLbl val="0"/>
      </c:catAx>
      <c:valAx>
        <c:axId val="303993648"/>
        <c:scaling>
          <c:orientation val="minMax"/>
          <c:max val="1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Ammonia + Organic Nitrogen mg/L</a:t>
                </a:r>
                <a:endParaRPr lang="en-US" sz="1000">
                  <a:effectLst/>
                </a:endParaRPr>
              </a:p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rich>
          </c:tx>
          <c:layout>
            <c:manualLayout>
              <c:xMode val="edge"/>
              <c:yMode val="edge"/>
              <c:x val="1.8949183575811122E-2"/>
              <c:y val="6.3189705453484984E-2"/>
            </c:manualLayout>
          </c:layout>
          <c:overlay val="0"/>
        </c:title>
        <c:numFmt formatCode="0.000" sourceLinked="1"/>
        <c:majorTickMark val="out"/>
        <c:minorTickMark val="none"/>
        <c:tickLblPos val="nextTo"/>
        <c:crossAx val="30399325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Ammonia +</a:t>
            </a:r>
            <a:r>
              <a:rPr lang="en-US" baseline="0"/>
              <a:t> Organic Nitrogen High Concentration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TKN!$C$27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TKN!$B$28:$B$30</c:f>
              <c:strCache>
                <c:ptCount val="3"/>
                <c:pt idx="0">
                  <c:v>NWML</c:v>
                </c:pt>
                <c:pt idx="1">
                  <c:v>FairfaxDPW</c:v>
                </c:pt>
                <c:pt idx="2">
                  <c:v>DCLS</c:v>
                </c:pt>
              </c:strCache>
            </c:strRef>
          </c:cat>
          <c:val>
            <c:numRef>
              <c:f>TKN!$C$28:$C$30</c:f>
              <c:numCache>
                <c:formatCode>0.000</c:formatCode>
                <c:ptCount val="3"/>
                <c:pt idx="0">
                  <c:v>0.29799999999999999</c:v>
                </c:pt>
                <c:pt idx="1">
                  <c:v>0.26200000000000001</c:v>
                </c:pt>
                <c:pt idx="2" formatCode="0.00">
                  <c:v>0.27</c:v>
                </c:pt>
              </c:numCache>
            </c:numRef>
          </c:val>
        </c:ser>
        <c:ser>
          <c:idx val="2"/>
          <c:order val="2"/>
          <c:tx>
            <c:strRef>
              <c:f>TKN!$H$27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4783147459727386E-3"/>
                  <c:y val="-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4.629629629629629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ysClr val="windowText" lastClr="000000"/>
                        </a:solidFill>
                      </a:defRPr>
                    </a:pPr>
                    <a:fld id="{6E0306AF-A03A-4BCD-AD5A-327CF96E012D}" type="VALU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TKN!$H$28:$H$30</c:f>
              <c:numCache>
                <c:formatCode>0.00</c:formatCode>
                <c:ptCount val="3"/>
                <c:pt idx="0">
                  <c:v>0.33928571428571458</c:v>
                </c:pt>
                <c:pt idx="1">
                  <c:v>0.98214285714285698</c:v>
                </c:pt>
                <c:pt idx="2">
                  <c:v>0.83928571428571397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3994432"/>
        <c:axId val="303994824"/>
      </c:barChart>
      <c:lineChart>
        <c:grouping val="standard"/>
        <c:varyColors val="0"/>
        <c:ser>
          <c:idx val="1"/>
          <c:order val="1"/>
          <c:tx>
            <c:strRef>
              <c:f>TKN!$D$27</c:f>
              <c:strCache>
                <c:ptCount val="1"/>
                <c:pt idx="0">
                  <c:v>MPV (mg/L) (0.518)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val>
            <c:numRef>
              <c:f>TKN!$D$28:$D$30</c:f>
              <c:numCache>
                <c:formatCode>0.000</c:formatCode>
                <c:ptCount val="3"/>
                <c:pt idx="0">
                  <c:v>0.317</c:v>
                </c:pt>
                <c:pt idx="1">
                  <c:v>0.317</c:v>
                </c:pt>
                <c:pt idx="2">
                  <c:v>0.317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3994432"/>
        <c:axId val="303994824"/>
      </c:lineChart>
      <c:catAx>
        <c:axId val="303994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Laboratory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303994824"/>
        <c:crosses val="autoZero"/>
        <c:auto val="1"/>
        <c:lblAlgn val="ctr"/>
        <c:lblOffset val="100"/>
        <c:noMultiLvlLbl val="0"/>
      </c:catAx>
      <c:valAx>
        <c:axId val="303994824"/>
        <c:scaling>
          <c:orientation val="minMax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Ammonia + Organic Nitrogen mg/L</a:t>
                </a:r>
              </a:p>
            </c:rich>
          </c:tx>
          <c:layout>
            <c:manualLayout>
              <c:xMode val="edge"/>
              <c:yMode val="edge"/>
              <c:x val="1.8949183575811122E-2"/>
              <c:y val="0.12061351706036745"/>
            </c:manualLayout>
          </c:layout>
          <c:overlay val="0"/>
        </c:title>
        <c:numFmt formatCode="0.000" sourceLinked="1"/>
        <c:majorTickMark val="out"/>
        <c:minorTickMark val="none"/>
        <c:tickLblPos val="nextTo"/>
        <c:crossAx val="3039944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Ammonia Low Concentration</a:t>
            </a:r>
            <a:r>
              <a:rPr lang="en-US" baseline="0"/>
              <a:t> 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'NH3'!$C$2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'NH3'!$B$3:$B$12</c:f>
              <c:strCache>
                <c:ptCount val="10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DHMH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 </c:v>
                </c:pt>
              </c:strCache>
            </c:strRef>
          </c:cat>
          <c:val>
            <c:numRef>
              <c:f>'NH3'!$C$3:$C$12</c:f>
              <c:numCache>
                <c:formatCode>0.00</c:formatCode>
                <c:ptCount val="10"/>
                <c:pt idx="0" formatCode="0.000">
                  <c:v>0.10100000000000001</c:v>
                </c:pt>
                <c:pt idx="1">
                  <c:v>0.104</c:v>
                </c:pt>
                <c:pt idx="2">
                  <c:v>0.108</c:v>
                </c:pt>
                <c:pt idx="3">
                  <c:v>0</c:v>
                </c:pt>
                <c:pt idx="4" formatCode="0.000">
                  <c:v>0.108</c:v>
                </c:pt>
                <c:pt idx="5" formatCode="0.0000">
                  <c:v>0.10100000000000001</c:v>
                </c:pt>
                <c:pt idx="6" formatCode="0.0000">
                  <c:v>0.10680000000000001</c:v>
                </c:pt>
                <c:pt idx="7" formatCode="0.000">
                  <c:v>0.109</c:v>
                </c:pt>
                <c:pt idx="8" formatCode="0.000">
                  <c:v>0.09</c:v>
                </c:pt>
                <c:pt idx="9" formatCode="0.000">
                  <c:v>0.114</c:v>
                </c:pt>
              </c:numCache>
            </c:numRef>
          </c:val>
        </c:ser>
        <c:ser>
          <c:idx val="2"/>
          <c:order val="2"/>
          <c:tx>
            <c:strRef>
              <c:f>'NH3'!$H$2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1.94874365740032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2370192856327742E-3"/>
                  <c:y val="0.15819156315456739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1.7961885199132717E-3"/>
                  <c:y val="1.653044931525245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0"/>
                  <c:y val="-0.12967440420675755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'NH3'!$B$3:$B$12</c:f>
              <c:strCache>
                <c:ptCount val="10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DHMH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 </c:v>
                </c:pt>
              </c:strCache>
            </c:strRef>
          </c:cat>
          <c:val>
            <c:numRef>
              <c:f>'NH3'!$H$3:$H$12</c:f>
              <c:numCache>
                <c:formatCode>0.00</c:formatCode>
                <c:ptCount val="10"/>
                <c:pt idx="0">
                  <c:v>0.84615384615384592</c:v>
                </c:pt>
                <c:pt idx="1">
                  <c:v>0.61538461538461597</c:v>
                </c:pt>
                <c:pt idx="2">
                  <c:v>0.30769230769230799</c:v>
                </c:pt>
                <c:pt idx="4">
                  <c:v>0.30769230769230799</c:v>
                </c:pt>
                <c:pt idx="5">
                  <c:v>0.84615384615384592</c:v>
                </c:pt>
                <c:pt idx="6">
                  <c:v>0.39999999999999974</c:v>
                </c:pt>
                <c:pt idx="7">
                  <c:v>0.23076923076923098</c:v>
                </c:pt>
                <c:pt idx="8">
                  <c:v>1.6923076923076927</c:v>
                </c:pt>
                <c:pt idx="9">
                  <c:v>0.15384615384615399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3996000"/>
        <c:axId val="303520888"/>
      </c:barChart>
      <c:lineChart>
        <c:grouping val="standard"/>
        <c:varyColors val="0"/>
        <c:ser>
          <c:idx val="1"/>
          <c:order val="1"/>
          <c:tx>
            <c:strRef>
              <c:f>'NH3'!$D$2</c:f>
              <c:strCache>
                <c:ptCount val="1"/>
                <c:pt idx="0">
                  <c:v>MPV (mg/L) (0.111)</c:v>
                </c:pt>
              </c:strCache>
            </c:strRef>
          </c:tx>
          <c:spPr>
            <a:ln w="3175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'NH3'!$B$3:$B$12</c:f>
              <c:strCache>
                <c:ptCount val="10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DHMH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 </c:v>
                </c:pt>
              </c:strCache>
            </c:strRef>
          </c:cat>
          <c:val>
            <c:numRef>
              <c:f>'NH3'!$D$3:$D$12</c:f>
              <c:numCache>
                <c:formatCode>0.000</c:formatCode>
                <c:ptCount val="10"/>
                <c:pt idx="0">
                  <c:v>0.112</c:v>
                </c:pt>
                <c:pt idx="1">
                  <c:v>0.112</c:v>
                </c:pt>
                <c:pt idx="2">
                  <c:v>0.112</c:v>
                </c:pt>
                <c:pt idx="4">
                  <c:v>0.112</c:v>
                </c:pt>
                <c:pt idx="5">
                  <c:v>0.112</c:v>
                </c:pt>
                <c:pt idx="6">
                  <c:v>0.112</c:v>
                </c:pt>
                <c:pt idx="7">
                  <c:v>0.112</c:v>
                </c:pt>
                <c:pt idx="8">
                  <c:v>0.112</c:v>
                </c:pt>
                <c:pt idx="9">
                  <c:v>0.112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3996000"/>
        <c:axId val="303520888"/>
      </c:lineChart>
      <c:catAx>
        <c:axId val="303996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Laboratory</a:t>
                </a:r>
              </a:p>
            </c:rich>
          </c:tx>
          <c:layout>
            <c:manualLayout>
              <c:xMode val="edge"/>
              <c:yMode val="edge"/>
              <c:x val="0.48066085567747791"/>
              <c:y val="0.80022425645697559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crossAx val="303520888"/>
        <c:crossesAt val="0"/>
        <c:auto val="1"/>
        <c:lblAlgn val="ctr"/>
        <c:lblOffset val="100"/>
        <c:noMultiLvlLbl val="0"/>
      </c:catAx>
      <c:valAx>
        <c:axId val="303520888"/>
        <c:scaling>
          <c:orientation val="minMax"/>
          <c:max val="1.5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Ammonia mg/L </a:t>
                </a:r>
                <a:endParaRPr lang="en-US" sz="1000">
                  <a:effectLst/>
                </a:endParaRPr>
              </a:p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rich>
          </c:tx>
          <c:layout>
            <c:manualLayout>
              <c:xMode val="edge"/>
              <c:yMode val="edge"/>
              <c:x val="2.6915113871635612E-2"/>
              <c:y val="0.27850961924201206"/>
            </c:manualLayout>
          </c:layout>
          <c:overlay val="0"/>
        </c:title>
        <c:numFmt formatCode="0.000" sourceLinked="1"/>
        <c:majorTickMark val="out"/>
        <c:minorTickMark val="none"/>
        <c:tickLblPos val="nextTo"/>
        <c:crossAx val="30399600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Ammonia High Concentration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'NH3'!$C$37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dLbls>
            <c:dLbl>
              <c:idx val="5"/>
              <c:layout>
                <c:manualLayout>
                  <c:x val="0"/>
                  <c:y val="-3.276002430948587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'NH3'!$B$38:$B$44</c:f>
              <c:strCache>
                <c:ptCount val="7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CBL</c:v>
                </c:pt>
                <c:pt idx="5">
                  <c:v>Horn Point</c:v>
                </c:pt>
                <c:pt idx="6">
                  <c:v>FairfaxDPW</c:v>
                </c:pt>
              </c:strCache>
            </c:strRef>
          </c:cat>
          <c:val>
            <c:numRef>
              <c:f>'NH3'!$C$38:$C$44</c:f>
              <c:numCache>
                <c:formatCode>0.00</c:formatCode>
                <c:ptCount val="7"/>
                <c:pt idx="0" formatCode="0.000">
                  <c:v>0.25900000000000001</c:v>
                </c:pt>
                <c:pt idx="1">
                  <c:v>0.27900000000000003</c:v>
                </c:pt>
                <c:pt idx="2" formatCode="0.000">
                  <c:v>0.27800000000000002</c:v>
                </c:pt>
                <c:pt idx="3" formatCode="0.0000">
                  <c:v>0.27100000000000002</c:v>
                </c:pt>
                <c:pt idx="4" formatCode="0.000">
                  <c:v>0.29599999999999999</c:v>
                </c:pt>
                <c:pt idx="5" formatCode="0.000">
                  <c:v>0</c:v>
                </c:pt>
                <c:pt idx="6" formatCode="0.000">
                  <c:v>0.22700000000000001</c:v>
                </c:pt>
              </c:numCache>
            </c:numRef>
          </c:val>
        </c:ser>
        <c:ser>
          <c:idx val="2"/>
          <c:order val="2"/>
          <c:tx>
            <c:strRef>
              <c:f>'NH3'!$H$37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-6.00651176420212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7688698003658635E-4"/>
                  <c:y val="-0.1124811565371983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1086455102203873E-3"/>
                  <c:y val="-0.1048320777903544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8443490018219096E-5"/>
                  <c:y val="-8.19000607737145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48146436747869E-16"/>
                  <c:y val="-7.20720534808686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5463459593587669E-16"/>
                  <c:y val="-2.948402187853718E-2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3.9312029171383024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2.1086779402897239E-3"/>
                  <c:y val="-0.2588041920449374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'NH3'!$B$38:$B$44</c:f>
              <c:strCache>
                <c:ptCount val="7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CBL</c:v>
                </c:pt>
                <c:pt idx="5">
                  <c:v>Horn Point</c:v>
                </c:pt>
                <c:pt idx="6">
                  <c:v>FairfaxDPW</c:v>
                </c:pt>
              </c:strCache>
            </c:strRef>
          </c:cat>
          <c:val>
            <c:numRef>
              <c:f>'NH3'!$H$38:$H$44</c:f>
              <c:numCache>
                <c:formatCode>0.00</c:formatCode>
                <c:ptCount val="7"/>
                <c:pt idx="0">
                  <c:v>0.72727272727272796</c:v>
                </c:pt>
                <c:pt idx="1">
                  <c:v>0.18181818181818199</c:v>
                </c:pt>
                <c:pt idx="2">
                  <c:v>0.13636363636363649</c:v>
                </c:pt>
                <c:pt idx="3">
                  <c:v>0.18181818181818199</c:v>
                </c:pt>
                <c:pt idx="4">
                  <c:v>0.95454545454545292</c:v>
                </c:pt>
                <c:pt idx="6">
                  <c:v>2.1818181818181825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3992864"/>
        <c:axId val="303521672"/>
      </c:barChart>
      <c:lineChart>
        <c:grouping val="standard"/>
        <c:varyColors val="0"/>
        <c:ser>
          <c:idx val="1"/>
          <c:order val="1"/>
          <c:tx>
            <c:strRef>
              <c:f>'NH3'!$D$37</c:f>
              <c:strCache>
                <c:ptCount val="1"/>
                <c:pt idx="0">
                  <c:v>MPV (mg/L) (0.437)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cat>
            <c:strRef>
              <c:f>'NH3'!$B$38:$B$44</c:f>
              <c:strCache>
                <c:ptCount val="7"/>
                <c:pt idx="0">
                  <c:v>NWML</c:v>
                </c:pt>
                <c:pt idx="1">
                  <c:v>DCLS</c:v>
                </c:pt>
                <c:pt idx="2">
                  <c:v>DHMH</c:v>
                </c:pt>
                <c:pt idx="3">
                  <c:v>DNREC</c:v>
                </c:pt>
                <c:pt idx="4">
                  <c:v>CBL</c:v>
                </c:pt>
                <c:pt idx="5">
                  <c:v>Horn Point</c:v>
                </c:pt>
                <c:pt idx="6">
                  <c:v>FairfaxDPW</c:v>
                </c:pt>
              </c:strCache>
            </c:strRef>
          </c:cat>
          <c:val>
            <c:numRef>
              <c:f>'NH3'!$D$38:$D$44</c:f>
              <c:numCache>
                <c:formatCode>0.000</c:formatCode>
                <c:ptCount val="7"/>
                <c:pt idx="0">
                  <c:v>0.27500000000000002</c:v>
                </c:pt>
                <c:pt idx="1">
                  <c:v>0.27500000000000002</c:v>
                </c:pt>
                <c:pt idx="2">
                  <c:v>0.27500000000000002</c:v>
                </c:pt>
                <c:pt idx="3">
                  <c:v>0.27500000000000002</c:v>
                </c:pt>
                <c:pt idx="4">
                  <c:v>0.27500000000000002</c:v>
                </c:pt>
                <c:pt idx="5">
                  <c:v>0.27500000000000002</c:v>
                </c:pt>
                <c:pt idx="6">
                  <c:v>0.27500000000000002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3992864"/>
        <c:axId val="303521672"/>
      </c:lineChart>
      <c:catAx>
        <c:axId val="303992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Laboratory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crossAx val="303521672"/>
        <c:crosses val="autoZero"/>
        <c:auto val="1"/>
        <c:lblAlgn val="ctr"/>
        <c:lblOffset val="100"/>
        <c:noMultiLvlLbl val="0"/>
      </c:catAx>
      <c:valAx>
        <c:axId val="303521672"/>
        <c:scaling>
          <c:orientation val="minMax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Ammonia</a:t>
                </a:r>
                <a:r>
                  <a:rPr lang="en-US" baseline="0"/>
                  <a:t> mg/L</a:t>
                </a:r>
                <a:endParaRPr lang="en-US"/>
              </a:p>
            </c:rich>
          </c:tx>
          <c:layout/>
          <c:overlay val="0"/>
        </c:title>
        <c:numFmt formatCode="0.000" sourceLinked="1"/>
        <c:majorTickMark val="out"/>
        <c:minorTickMark val="none"/>
        <c:tickLblPos val="nextTo"/>
        <c:crossAx val="30399286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Nitrate Low Concentration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'NO3'!$C$2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'NO3'!$B$3:$B$8</c:f>
              <c:strCache>
                <c:ptCount val="6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DNREC</c:v>
                </c:pt>
                <c:pt idx="5">
                  <c:v>ODU</c:v>
                </c:pt>
              </c:strCache>
            </c:strRef>
          </c:cat>
          <c:val>
            <c:numRef>
              <c:f>'NO3'!$C$3:$C$8</c:f>
              <c:numCache>
                <c:formatCode>0.00</c:formatCode>
                <c:ptCount val="6"/>
                <c:pt idx="0" formatCode="0.000">
                  <c:v>0.379</c:v>
                </c:pt>
                <c:pt idx="1">
                  <c:v>0.35699999999999998</c:v>
                </c:pt>
                <c:pt idx="2">
                  <c:v>0.38</c:v>
                </c:pt>
                <c:pt idx="3">
                  <c:v>0</c:v>
                </c:pt>
                <c:pt idx="4" formatCode="0.000">
                  <c:v>0.35899999999999999</c:v>
                </c:pt>
                <c:pt idx="5" formatCode="0.0000">
                  <c:v>0.36580000000000001</c:v>
                </c:pt>
              </c:numCache>
            </c:numRef>
          </c:val>
        </c:ser>
        <c:ser>
          <c:idx val="2"/>
          <c:order val="2"/>
          <c:tx>
            <c:strRef>
              <c:f>'NO3'!$H$2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-0.1312169312169312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8058849357444172E-17"/>
                  <c:y val="-4.23280423280423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0681726048972834E-4"/>
                  <c:y val="-0.14391534391534391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7.6117698714888343E-17"/>
                  <c:y val="-0.2201058201058201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4.2328042328043103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-7.7600514486979003E-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'NO3'!$B$3:$B$8</c:f>
              <c:strCache>
                <c:ptCount val="6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DNREC</c:v>
                </c:pt>
                <c:pt idx="5">
                  <c:v>ODU</c:v>
                </c:pt>
              </c:strCache>
            </c:strRef>
          </c:cat>
          <c:val>
            <c:numRef>
              <c:f>'NO3'!$H$3:$H$8</c:f>
              <c:numCache>
                <c:formatCode>0.00</c:formatCode>
                <c:ptCount val="6"/>
                <c:pt idx="0">
                  <c:v>1.2142857142857153</c:v>
                </c:pt>
                <c:pt idx="1">
                  <c:v>0.35714285714285743</c:v>
                </c:pt>
                <c:pt idx="2">
                  <c:v>1.2857142857142869</c:v>
                </c:pt>
                <c:pt idx="4">
                  <c:v>0.21428571428571447</c:v>
                </c:pt>
                <c:pt idx="5">
                  <c:v>0.27142857142857324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3522456"/>
        <c:axId val="303522848"/>
      </c:barChart>
      <c:lineChart>
        <c:grouping val="standard"/>
        <c:varyColors val="0"/>
        <c:ser>
          <c:idx val="1"/>
          <c:order val="1"/>
          <c:tx>
            <c:strRef>
              <c:f>'NO3'!$D$2</c:f>
              <c:strCache>
                <c:ptCount val="1"/>
                <c:pt idx="0">
                  <c:v>MPV (mg/L) (0.308)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cat>
            <c:strRef>
              <c:f>'NO3'!$B$3:$B$8</c:f>
              <c:strCache>
                <c:ptCount val="6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DNREC</c:v>
                </c:pt>
                <c:pt idx="5">
                  <c:v>ODU</c:v>
                </c:pt>
              </c:strCache>
            </c:strRef>
          </c:cat>
          <c:val>
            <c:numRef>
              <c:f>'NO3'!$D$3:$D$8</c:f>
              <c:numCache>
                <c:formatCode>0.000</c:formatCode>
                <c:ptCount val="6"/>
                <c:pt idx="0">
                  <c:v>0.36199999999999999</c:v>
                </c:pt>
                <c:pt idx="1">
                  <c:v>0.36199999999999999</c:v>
                </c:pt>
                <c:pt idx="2">
                  <c:v>0.36199999999999999</c:v>
                </c:pt>
                <c:pt idx="4">
                  <c:v>0.36199999999999999</c:v>
                </c:pt>
                <c:pt idx="5">
                  <c:v>0.36199999999999999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3522456"/>
        <c:axId val="303522848"/>
      </c:lineChart>
      <c:catAx>
        <c:axId val="303522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Laboratory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crossAx val="303522848"/>
        <c:crosses val="autoZero"/>
        <c:auto val="1"/>
        <c:lblAlgn val="ctr"/>
        <c:lblOffset val="100"/>
        <c:noMultiLvlLbl val="0"/>
      </c:catAx>
      <c:valAx>
        <c:axId val="303522848"/>
        <c:scaling>
          <c:orientation val="minMax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Nitrate mg/L</a:t>
                </a:r>
              </a:p>
            </c:rich>
          </c:tx>
          <c:layout/>
          <c:overlay val="0"/>
        </c:title>
        <c:numFmt formatCode="0.000" sourceLinked="1"/>
        <c:majorTickMark val="out"/>
        <c:minorTickMark val="none"/>
        <c:tickLblPos val="nextTo"/>
        <c:crossAx val="30352245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704849</xdr:colOff>
      <xdr:row>44</xdr:row>
      <xdr:rowOff>28575</xdr:rowOff>
    </xdr:from>
    <xdr:to>
      <xdr:col>2</xdr:col>
      <xdr:colOff>361949</xdr:colOff>
      <xdr:row>45</xdr:row>
      <xdr:rowOff>66675</xdr:rowOff>
    </xdr:to>
    <xdr:sp macro="" textlink="">
      <xdr:nvSpPr>
        <xdr:cNvPr id="10" name="TextBox 9"/>
        <xdr:cNvSpPr txBox="1"/>
      </xdr:nvSpPr>
      <xdr:spPr>
        <a:xfrm>
          <a:off x="1209674" y="9172575"/>
          <a:ext cx="409575" cy="228600"/>
        </a:xfrm>
        <a:prstGeom prst="rect">
          <a:avLst/>
        </a:prstGeom>
        <a:solidFill>
          <a:srgbClr val="00B050">
            <a:alpha val="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1.1</a:t>
          </a:r>
        </a:p>
      </xdr:txBody>
    </xdr:sp>
    <xdr:clientData/>
  </xdr:twoCellAnchor>
  <xdr:twoCellAnchor>
    <xdr:from>
      <xdr:col>0</xdr:col>
      <xdr:colOff>303068</xdr:colOff>
      <xdr:row>13</xdr:row>
      <xdr:rowOff>182707</xdr:rowOff>
    </xdr:from>
    <xdr:to>
      <xdr:col>7</xdr:col>
      <xdr:colOff>960293</xdr:colOff>
      <xdr:row>30</xdr:row>
      <xdr:rowOff>87457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239485</xdr:colOff>
      <xdr:row>43</xdr:row>
      <xdr:rowOff>70014</xdr:rowOff>
    </xdr:from>
    <xdr:to>
      <xdr:col>7</xdr:col>
      <xdr:colOff>620485</xdr:colOff>
      <xdr:row>61</xdr:row>
      <xdr:rowOff>22389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28575</xdr:colOff>
      <xdr:row>15</xdr:row>
      <xdr:rowOff>133350</xdr:rowOff>
    </xdr:from>
    <xdr:to>
      <xdr:col>10</xdr:col>
      <xdr:colOff>752475</xdr:colOff>
      <xdr:row>17</xdr:row>
      <xdr:rowOff>114123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696075" y="3038475"/>
          <a:ext cx="2486025" cy="361773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228600</xdr:colOff>
      <xdr:row>18</xdr:row>
      <xdr:rowOff>152401</xdr:rowOff>
    </xdr:from>
    <xdr:to>
      <xdr:col>4</xdr:col>
      <xdr:colOff>723900</xdr:colOff>
      <xdr:row>20</xdr:row>
      <xdr:rowOff>47625</xdr:rowOff>
    </xdr:to>
    <xdr:sp macro="" textlink="">
      <xdr:nvSpPr>
        <xdr:cNvPr id="4" name="TextBox 3"/>
        <xdr:cNvSpPr txBox="1"/>
      </xdr:nvSpPr>
      <xdr:spPr>
        <a:xfrm>
          <a:off x="2905125" y="3581401"/>
          <a:ext cx="495300" cy="27622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0.85</a:t>
          </a:r>
        </a:p>
      </xdr:txBody>
    </xdr:sp>
    <xdr:clientData/>
  </xdr:twoCellAnchor>
  <xdr:twoCellAnchor>
    <xdr:from>
      <xdr:col>0</xdr:col>
      <xdr:colOff>182707</xdr:colOff>
      <xdr:row>13</xdr:row>
      <xdr:rowOff>6060</xdr:rowOff>
    </xdr:from>
    <xdr:to>
      <xdr:col>8</xdr:col>
      <xdr:colOff>239857</xdr:colOff>
      <xdr:row>32</xdr:row>
      <xdr:rowOff>34635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110104</xdr:colOff>
      <xdr:row>43</xdr:row>
      <xdr:rowOff>41230</xdr:rowOff>
    </xdr:from>
    <xdr:to>
      <xdr:col>7</xdr:col>
      <xdr:colOff>167254</xdr:colOff>
      <xdr:row>61</xdr:row>
      <xdr:rowOff>69805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36</xdr:row>
      <xdr:rowOff>38100</xdr:rowOff>
    </xdr:from>
    <xdr:to>
      <xdr:col>5</xdr:col>
      <xdr:colOff>95250</xdr:colOff>
      <xdr:row>37</xdr:row>
      <xdr:rowOff>95250</xdr:rowOff>
    </xdr:to>
    <xdr:sp macro="" textlink="">
      <xdr:nvSpPr>
        <xdr:cNvPr id="6" name="TextBox 5"/>
        <xdr:cNvSpPr txBox="1"/>
      </xdr:nvSpPr>
      <xdr:spPr>
        <a:xfrm>
          <a:off x="2790825" y="7658100"/>
          <a:ext cx="495300" cy="24765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1.77</a:t>
          </a:r>
        </a:p>
      </xdr:txBody>
    </xdr:sp>
    <xdr:clientData/>
  </xdr:twoCellAnchor>
  <xdr:twoCellAnchor>
    <xdr:from>
      <xdr:col>0</xdr:col>
      <xdr:colOff>47625</xdr:colOff>
      <xdr:row>8</xdr:row>
      <xdr:rowOff>157529</xdr:rowOff>
    </xdr:from>
    <xdr:to>
      <xdr:col>5</xdr:col>
      <xdr:colOff>981075</xdr:colOff>
      <xdr:row>23</xdr:row>
      <xdr:rowOff>43229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84992</xdr:colOff>
      <xdr:row>31</xdr:row>
      <xdr:rowOff>0</xdr:rowOff>
    </xdr:from>
    <xdr:to>
      <xdr:col>5</xdr:col>
      <xdr:colOff>1018442</xdr:colOff>
      <xdr:row>45</xdr:row>
      <xdr:rowOff>76200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76200</xdr:rowOff>
    </xdr:from>
    <xdr:to>
      <xdr:col>8</xdr:col>
      <xdr:colOff>228600</xdr:colOff>
      <xdr:row>30</xdr:row>
      <xdr:rowOff>161926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45</xdr:row>
      <xdr:rowOff>8060</xdr:rowOff>
    </xdr:from>
    <xdr:to>
      <xdr:col>8</xdr:col>
      <xdr:colOff>390524</xdr:colOff>
      <xdr:row>65</xdr:row>
      <xdr:rowOff>74736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10</xdr:row>
      <xdr:rowOff>19049</xdr:rowOff>
    </xdr:from>
    <xdr:to>
      <xdr:col>8</xdr:col>
      <xdr:colOff>209550</xdr:colOff>
      <xdr:row>25</xdr:row>
      <xdr:rowOff>161924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66674</xdr:colOff>
      <xdr:row>34</xdr:row>
      <xdr:rowOff>142875</xdr:rowOff>
    </xdr:from>
    <xdr:to>
      <xdr:col>7</xdr:col>
      <xdr:colOff>380999</xdr:colOff>
      <xdr:row>50</xdr:row>
      <xdr:rowOff>85725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13</xdr:row>
      <xdr:rowOff>66674</xdr:rowOff>
    </xdr:from>
    <xdr:to>
      <xdr:col>8</xdr:col>
      <xdr:colOff>476250</xdr:colOff>
      <xdr:row>33</xdr:row>
      <xdr:rowOff>47625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</xdr:colOff>
      <xdr:row>44</xdr:row>
      <xdr:rowOff>190499</xdr:rowOff>
    </xdr:from>
    <xdr:to>
      <xdr:col>9</xdr:col>
      <xdr:colOff>238125</xdr:colOff>
      <xdr:row>64</xdr:row>
      <xdr:rowOff>47624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790575</xdr:colOff>
      <xdr:row>51</xdr:row>
      <xdr:rowOff>142875</xdr:rowOff>
    </xdr:from>
    <xdr:to>
      <xdr:col>7</xdr:col>
      <xdr:colOff>476250</xdr:colOff>
      <xdr:row>53</xdr:row>
      <xdr:rowOff>47625</xdr:rowOff>
    </xdr:to>
    <xdr:sp macro="" textlink="">
      <xdr:nvSpPr>
        <xdr:cNvPr id="7" name="TextBox 6"/>
        <xdr:cNvSpPr txBox="1"/>
      </xdr:nvSpPr>
      <xdr:spPr>
        <a:xfrm>
          <a:off x="4591050" y="9972675"/>
          <a:ext cx="48577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1.44</a:t>
          </a:r>
        </a:p>
      </xdr:txBody>
    </xdr:sp>
    <xdr:clientData/>
  </xdr:twoCellAnchor>
  <xdr:twoCellAnchor>
    <xdr:from>
      <xdr:col>0</xdr:col>
      <xdr:colOff>28574</xdr:colOff>
      <xdr:row>13</xdr:row>
      <xdr:rowOff>171449</xdr:rowOff>
    </xdr:from>
    <xdr:to>
      <xdr:col>8</xdr:col>
      <xdr:colOff>476249</xdr:colOff>
      <xdr:row>34</xdr:row>
      <xdr:rowOff>95250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76199</xdr:colOff>
      <xdr:row>46</xdr:row>
      <xdr:rowOff>76199</xdr:rowOff>
    </xdr:from>
    <xdr:to>
      <xdr:col>7</xdr:col>
      <xdr:colOff>523874</xdr:colOff>
      <xdr:row>65</xdr:row>
      <xdr:rowOff>66674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opLeftCell="A34" zoomScale="110" zoomScaleNormal="110" workbookViewId="0">
      <selection activeCell="I56" sqref="I56"/>
    </sheetView>
  </sheetViews>
  <sheetFormatPr defaultRowHeight="15" x14ac:dyDescent="0.25"/>
  <cols>
    <col min="1" max="1" width="7.5703125" customWidth="1"/>
    <col min="2" max="2" width="11.28515625" bestFit="1" customWidth="1"/>
    <col min="3" max="3" width="21.5703125" bestFit="1" customWidth="1"/>
    <col min="4" max="4" width="12.28515625" customWidth="1"/>
    <col min="5" max="5" width="11.140625" bestFit="1" customWidth="1"/>
    <col min="6" max="6" width="14.5703125" bestFit="1" customWidth="1"/>
    <col min="7" max="7" width="12" bestFit="1" customWidth="1"/>
    <col min="8" max="8" width="16.140625" bestFit="1" customWidth="1"/>
    <col min="10" max="10" width="17.28515625" bestFit="1" customWidth="1"/>
    <col min="11" max="11" width="13.7109375" bestFit="1" customWidth="1"/>
  </cols>
  <sheetData>
    <row r="1" spans="1:12" s="29" customFormat="1" ht="18.75" x14ac:dyDescent="0.3">
      <c r="A1" s="92" t="s">
        <v>54</v>
      </c>
      <c r="B1" s="92"/>
      <c r="C1" s="92"/>
      <c r="D1" s="92"/>
      <c r="E1" s="92"/>
      <c r="F1" s="92"/>
      <c r="G1" s="27" t="s">
        <v>16</v>
      </c>
      <c r="H1" s="28">
        <v>2.5000000000000001E-2</v>
      </c>
      <c r="I1" s="68"/>
    </row>
    <row r="2" spans="1:12" s="26" customFormat="1" ht="30" x14ac:dyDescent="0.25">
      <c r="A2" s="25" t="s">
        <v>0</v>
      </c>
      <c r="B2" s="25" t="s">
        <v>1</v>
      </c>
      <c r="C2" s="25" t="s">
        <v>38</v>
      </c>
      <c r="D2" s="16" t="s">
        <v>40</v>
      </c>
      <c r="E2" s="17" t="s">
        <v>2</v>
      </c>
      <c r="F2" s="18" t="s">
        <v>39</v>
      </c>
      <c r="G2" s="18" t="s">
        <v>3</v>
      </c>
      <c r="H2" s="18" t="s">
        <v>14</v>
      </c>
      <c r="J2" s="19" t="s">
        <v>14</v>
      </c>
      <c r="K2" s="19" t="s">
        <v>22</v>
      </c>
    </row>
    <row r="3" spans="1:12" x14ac:dyDescent="0.25">
      <c r="A3" s="2">
        <v>1</v>
      </c>
      <c r="B3" s="2" t="s">
        <v>4</v>
      </c>
      <c r="C3" s="73">
        <v>0.48299999999999998</v>
      </c>
      <c r="D3" s="74">
        <v>0.49099999999999999</v>
      </c>
      <c r="E3" s="42">
        <f>(C3/D3)*100</f>
        <v>98.370672097759666</v>
      </c>
      <c r="F3" s="39">
        <f>ABS(D3-C3)</f>
        <v>8.0000000000000071E-3</v>
      </c>
      <c r="G3" s="8" t="s">
        <v>5</v>
      </c>
      <c r="H3" s="8">
        <f>ABS((C3-D3)/$H$1)</f>
        <v>0.32000000000000028</v>
      </c>
      <c r="J3" s="20" t="s">
        <v>21</v>
      </c>
      <c r="K3" s="21" t="s">
        <v>23</v>
      </c>
    </row>
    <row r="4" spans="1:12" x14ac:dyDescent="0.25">
      <c r="A4" s="2">
        <v>59</v>
      </c>
      <c r="B4" s="2" t="s">
        <v>6</v>
      </c>
      <c r="C4" s="78">
        <v>0.48</v>
      </c>
      <c r="D4" s="74">
        <v>0.49099999999999999</v>
      </c>
      <c r="E4" s="42">
        <f t="shared" ref="E4:E12" si="0">(C4/D4)*100</f>
        <v>97.759674134419555</v>
      </c>
      <c r="F4" s="39">
        <f>ABS(D4-C4)</f>
        <v>1.100000000000001E-2</v>
      </c>
      <c r="G4" s="14" t="s">
        <v>5</v>
      </c>
      <c r="H4" s="8">
        <f>ABS((C4-D4)/$H$1)</f>
        <v>0.44000000000000039</v>
      </c>
      <c r="J4" s="20" t="s">
        <v>17</v>
      </c>
      <c r="K4" s="21" t="s">
        <v>24</v>
      </c>
    </row>
    <row r="5" spans="1:12" x14ac:dyDescent="0.25">
      <c r="A5" s="2">
        <v>105</v>
      </c>
      <c r="B5" s="2" t="s">
        <v>7</v>
      </c>
      <c r="C5" s="78">
        <v>0.52</v>
      </c>
      <c r="D5" s="74">
        <v>0.49099999999999999</v>
      </c>
      <c r="E5" s="42">
        <f>(C5/D5)*100</f>
        <v>105.9063136456212</v>
      </c>
      <c r="F5" s="39">
        <f t="shared" ref="F5:F12" si="1">ABS(D5-C5)</f>
        <v>2.9000000000000026E-2</v>
      </c>
      <c r="G5" s="14" t="s">
        <v>5</v>
      </c>
      <c r="H5" s="8">
        <f>ABS((C5-D5)/$H$1)</f>
        <v>1.160000000000001</v>
      </c>
      <c r="J5" s="20" t="s">
        <v>18</v>
      </c>
      <c r="K5" s="23" t="s">
        <v>25</v>
      </c>
    </row>
    <row r="6" spans="1:12" x14ac:dyDescent="0.25">
      <c r="A6" s="2">
        <v>118</v>
      </c>
      <c r="B6" s="2" t="s">
        <v>34</v>
      </c>
      <c r="C6" s="78" t="s">
        <v>69</v>
      </c>
      <c r="D6" s="74"/>
      <c r="E6" s="42"/>
      <c r="F6" s="39"/>
      <c r="G6" s="14"/>
      <c r="H6" s="8"/>
      <c r="J6" s="20" t="s">
        <v>19</v>
      </c>
      <c r="K6" s="23" t="s">
        <v>26</v>
      </c>
    </row>
    <row r="7" spans="1:12" x14ac:dyDescent="0.25">
      <c r="A7" s="53">
        <v>198</v>
      </c>
      <c r="B7" s="53" t="s">
        <v>8</v>
      </c>
      <c r="C7" s="75">
        <v>0.46700000000000003</v>
      </c>
      <c r="D7" s="74">
        <v>0.49099999999999999</v>
      </c>
      <c r="E7" s="54">
        <f t="shared" si="0"/>
        <v>95.112016293279027</v>
      </c>
      <c r="F7" s="55">
        <f t="shared" si="1"/>
        <v>2.3999999999999966E-2</v>
      </c>
      <c r="G7" s="56" t="s">
        <v>5</v>
      </c>
      <c r="H7" s="57">
        <f t="shared" ref="H7:H12" si="2">ABS((C7-D7)/$H$1)</f>
        <v>0.95999999999999863</v>
      </c>
      <c r="J7" s="20" t="s">
        <v>20</v>
      </c>
      <c r="K7" s="22" t="s">
        <v>27</v>
      </c>
    </row>
    <row r="8" spans="1:12" x14ac:dyDescent="0.25">
      <c r="A8" s="2">
        <v>297</v>
      </c>
      <c r="B8" s="2" t="s">
        <v>9</v>
      </c>
      <c r="C8" s="73">
        <v>0.52400000000000002</v>
      </c>
      <c r="D8" s="74">
        <v>0.49099999999999999</v>
      </c>
      <c r="E8" s="54">
        <f t="shared" ref="E8" si="3">(C8/D8)*100</f>
        <v>106.72097759674135</v>
      </c>
      <c r="F8" s="55">
        <f t="shared" ref="F8" si="4">ABS(D8-C8)</f>
        <v>3.3000000000000029E-2</v>
      </c>
      <c r="G8" s="56" t="s">
        <v>5</v>
      </c>
      <c r="H8" s="57">
        <f t="shared" ref="H8" si="5">ABS((C8-D8)/$H$1)</f>
        <v>1.3200000000000012</v>
      </c>
    </row>
    <row r="9" spans="1:12" x14ac:dyDescent="0.25">
      <c r="A9" s="2">
        <v>316</v>
      </c>
      <c r="B9" s="2" t="s">
        <v>10</v>
      </c>
      <c r="C9" s="76">
        <v>0.49099999999999999</v>
      </c>
      <c r="D9" s="74">
        <v>0.49099999999999999</v>
      </c>
      <c r="E9" s="42">
        <f t="shared" si="0"/>
        <v>100</v>
      </c>
      <c r="F9" s="39">
        <f t="shared" si="1"/>
        <v>0</v>
      </c>
      <c r="G9" s="14" t="s">
        <v>5</v>
      </c>
      <c r="H9" s="8">
        <f t="shared" si="2"/>
        <v>0</v>
      </c>
    </row>
    <row r="10" spans="1:12" x14ac:dyDescent="0.25">
      <c r="A10" s="2">
        <v>318</v>
      </c>
      <c r="B10" s="2" t="s">
        <v>11</v>
      </c>
      <c r="C10" s="76">
        <v>0.503</v>
      </c>
      <c r="D10" s="74">
        <v>0.49099999999999999</v>
      </c>
      <c r="E10" s="42">
        <f t="shared" si="0"/>
        <v>102.44399185336049</v>
      </c>
      <c r="F10" s="39">
        <f t="shared" si="1"/>
        <v>1.2000000000000011E-2</v>
      </c>
      <c r="G10" s="14" t="s">
        <v>5</v>
      </c>
      <c r="H10" s="8">
        <f t="shared" si="2"/>
        <v>0.48000000000000043</v>
      </c>
      <c r="I10" s="3"/>
      <c r="J10" s="3"/>
      <c r="K10" s="3"/>
      <c r="L10" s="3"/>
    </row>
    <row r="11" spans="1:12" x14ac:dyDescent="0.25">
      <c r="A11" s="2">
        <v>319</v>
      </c>
      <c r="B11" s="2" t="s">
        <v>12</v>
      </c>
      <c r="C11" s="76">
        <v>0.57799999999999996</v>
      </c>
      <c r="D11" s="74">
        <v>0.49099999999999999</v>
      </c>
      <c r="E11" s="42">
        <f t="shared" si="0"/>
        <v>117.71894093686355</v>
      </c>
      <c r="F11" s="39">
        <f t="shared" si="1"/>
        <v>8.6999999999999966E-2</v>
      </c>
      <c r="G11" s="14" t="s">
        <v>5</v>
      </c>
      <c r="H11" s="8">
        <f t="shared" si="2"/>
        <v>3.4799999999999986</v>
      </c>
      <c r="I11" s="3"/>
      <c r="J11" s="3"/>
      <c r="K11" s="3"/>
      <c r="L11" s="3"/>
    </row>
    <row r="12" spans="1:12" x14ac:dyDescent="0.25">
      <c r="A12" s="2">
        <v>320</v>
      </c>
      <c r="B12" s="2" t="s">
        <v>13</v>
      </c>
      <c r="C12" s="76">
        <v>0.495</v>
      </c>
      <c r="D12" s="74">
        <v>0.49099999999999999</v>
      </c>
      <c r="E12" s="42">
        <f t="shared" si="0"/>
        <v>100.81466395112015</v>
      </c>
      <c r="F12" s="39">
        <f t="shared" si="1"/>
        <v>4.0000000000000036E-3</v>
      </c>
      <c r="G12" s="14" t="s">
        <v>5</v>
      </c>
      <c r="H12" s="8">
        <f t="shared" si="2"/>
        <v>0.16000000000000014</v>
      </c>
      <c r="I12" s="3"/>
      <c r="J12" s="3"/>
      <c r="K12" s="3"/>
      <c r="L12" s="3"/>
    </row>
    <row r="13" spans="1:12" x14ac:dyDescent="0.25">
      <c r="A13" s="52"/>
      <c r="B13" s="52"/>
      <c r="C13" s="52"/>
      <c r="D13" s="52"/>
      <c r="E13" s="46"/>
      <c r="F13" s="47"/>
      <c r="G13" s="48"/>
      <c r="H13" s="47"/>
      <c r="I13" s="3"/>
      <c r="J13" s="3"/>
      <c r="K13" s="3"/>
      <c r="L13" s="3"/>
    </row>
    <row r="15" spans="1:12" x14ac:dyDescent="0.25">
      <c r="A15" s="1"/>
      <c r="B15" s="3"/>
      <c r="C15" s="3"/>
      <c r="I15" s="96" t="s">
        <v>28</v>
      </c>
      <c r="J15" s="96"/>
      <c r="K15" s="96"/>
    </row>
    <row r="16" spans="1:12" x14ac:dyDescent="0.25">
      <c r="I16" s="36"/>
      <c r="J16" s="37"/>
      <c r="K16" s="38"/>
    </row>
    <row r="17" spans="9:11" x14ac:dyDescent="0.25">
      <c r="I17" s="36"/>
      <c r="J17" s="37"/>
      <c r="K17" s="38"/>
    </row>
    <row r="18" spans="9:11" x14ac:dyDescent="0.25">
      <c r="I18" s="36"/>
      <c r="J18" s="37"/>
      <c r="K18" s="38"/>
    </row>
    <row r="19" spans="9:11" ht="15.75" x14ac:dyDescent="0.25">
      <c r="I19" s="35" t="s">
        <v>16</v>
      </c>
      <c r="J19" s="94" t="s">
        <v>29</v>
      </c>
      <c r="K19" s="95"/>
    </row>
    <row r="20" spans="9:11" ht="30" customHeight="1" x14ac:dyDescent="0.25">
      <c r="I20" s="35" t="s">
        <v>30</v>
      </c>
      <c r="J20" s="93" t="s">
        <v>32</v>
      </c>
      <c r="K20" s="93"/>
    </row>
    <row r="21" spans="9:11" ht="29.25" customHeight="1" x14ac:dyDescent="0.25">
      <c r="I21" s="35" t="s">
        <v>31</v>
      </c>
      <c r="J21" s="93" t="s">
        <v>33</v>
      </c>
      <c r="K21" s="93"/>
    </row>
    <row r="33" spans="1:8" s="30" customFormat="1" ht="18.75" x14ac:dyDescent="0.3">
      <c r="A33"/>
      <c r="B33"/>
      <c r="C33"/>
      <c r="D33"/>
      <c r="E33"/>
      <c r="F33"/>
      <c r="G33"/>
      <c r="H33"/>
    </row>
    <row r="34" spans="1:8" s="26" customFormat="1" ht="18.75" x14ac:dyDescent="0.3">
      <c r="A34" s="92" t="s">
        <v>55</v>
      </c>
      <c r="B34" s="92"/>
      <c r="C34" s="92"/>
      <c r="D34" s="92"/>
      <c r="E34" s="92"/>
      <c r="F34" s="92"/>
      <c r="G34" s="27" t="s">
        <v>16</v>
      </c>
      <c r="H34" s="28">
        <v>6.4000000000000001E-2</v>
      </c>
    </row>
    <row r="35" spans="1:8" ht="30" x14ac:dyDescent="0.25">
      <c r="A35" s="25" t="s">
        <v>0</v>
      </c>
      <c r="B35" s="25" t="s">
        <v>1</v>
      </c>
      <c r="C35" s="25" t="s">
        <v>38</v>
      </c>
      <c r="D35" s="16" t="s">
        <v>41</v>
      </c>
      <c r="E35" s="17" t="s">
        <v>2</v>
      </c>
      <c r="F35" s="18" t="s">
        <v>39</v>
      </c>
      <c r="G35" s="18" t="s">
        <v>3</v>
      </c>
      <c r="H35" s="18" t="s">
        <v>14</v>
      </c>
    </row>
    <row r="36" spans="1:8" x14ac:dyDescent="0.25">
      <c r="A36" s="2">
        <v>1</v>
      </c>
      <c r="B36" s="2" t="s">
        <v>4</v>
      </c>
      <c r="C36" s="78">
        <v>1.28</v>
      </c>
      <c r="D36" s="77">
        <v>1.24</v>
      </c>
      <c r="E36" s="42">
        <f>(C36/D36)*100</f>
        <v>103.2258064516129</v>
      </c>
      <c r="F36" s="39">
        <f>ABS(D36-C36)</f>
        <v>4.0000000000000036E-2</v>
      </c>
      <c r="G36" s="8" t="s">
        <v>5</v>
      </c>
      <c r="H36" s="8">
        <f t="shared" ref="H36:H40" si="6">ABS((C36-D36)/$H$34)</f>
        <v>0.62500000000000056</v>
      </c>
    </row>
    <row r="37" spans="1:8" x14ac:dyDescent="0.25">
      <c r="A37" s="2">
        <v>59</v>
      </c>
      <c r="B37" s="2" t="s">
        <v>6</v>
      </c>
      <c r="C37" s="78">
        <v>1.25</v>
      </c>
      <c r="D37" s="77">
        <v>1.24</v>
      </c>
      <c r="E37" s="42">
        <f t="shared" ref="E37:E42" si="7">(C37/D37)*100</f>
        <v>100.80645161290323</v>
      </c>
      <c r="F37" s="39">
        <f t="shared" ref="F37:F42" si="8">ABS(D37-C37)</f>
        <v>1.0000000000000009E-2</v>
      </c>
      <c r="G37" s="2" t="s">
        <v>5</v>
      </c>
      <c r="H37" s="8">
        <f t="shared" si="6"/>
        <v>0.15625000000000014</v>
      </c>
    </row>
    <row r="38" spans="1:8" x14ac:dyDescent="0.25">
      <c r="A38" s="2">
        <v>198</v>
      </c>
      <c r="B38" s="2" t="s">
        <v>8</v>
      </c>
      <c r="C38" s="73">
        <v>1.246</v>
      </c>
      <c r="D38" s="77">
        <v>1.24</v>
      </c>
      <c r="E38" s="42">
        <f t="shared" si="7"/>
        <v>100.48387096774194</v>
      </c>
      <c r="F38" s="39">
        <f t="shared" si="8"/>
        <v>6.0000000000000053E-3</v>
      </c>
      <c r="G38" s="2" t="s">
        <v>5</v>
      </c>
      <c r="H38" s="8">
        <f t="shared" si="6"/>
        <v>9.3750000000000083E-2</v>
      </c>
    </row>
    <row r="39" spans="1:8" x14ac:dyDescent="0.25">
      <c r="A39" s="2">
        <v>297</v>
      </c>
      <c r="B39" s="2" t="s">
        <v>9</v>
      </c>
      <c r="C39" s="73">
        <v>1.33</v>
      </c>
      <c r="D39" s="77">
        <v>1.24</v>
      </c>
      <c r="E39" s="42">
        <f t="shared" ref="E39" si="9">(C39/D39)*100</f>
        <v>107.25806451612905</v>
      </c>
      <c r="F39" s="39">
        <f t="shared" ref="F39" si="10">ABS(D39-C39)</f>
        <v>9.000000000000008E-2</v>
      </c>
      <c r="G39" s="2" t="s">
        <v>5</v>
      </c>
      <c r="H39" s="8">
        <f t="shared" ref="H39" si="11">ABS((C39-D39)/$H$34)</f>
        <v>1.4062500000000011</v>
      </c>
    </row>
    <row r="40" spans="1:8" x14ac:dyDescent="0.25">
      <c r="A40" s="2">
        <v>319</v>
      </c>
      <c r="B40" s="79" t="s">
        <v>12</v>
      </c>
      <c r="C40" s="78">
        <v>1.2</v>
      </c>
      <c r="D40" s="77">
        <v>1.24</v>
      </c>
      <c r="E40" s="42">
        <f t="shared" si="7"/>
        <v>96.774193548387089</v>
      </c>
      <c r="F40" s="39">
        <f t="shared" si="8"/>
        <v>4.0000000000000036E-2</v>
      </c>
      <c r="G40" s="2" t="s">
        <v>5</v>
      </c>
      <c r="H40" s="8">
        <f t="shared" si="6"/>
        <v>0.62500000000000056</v>
      </c>
    </row>
    <row r="41" spans="1:8" x14ac:dyDescent="0.25">
      <c r="A41" s="2">
        <v>320</v>
      </c>
      <c r="B41" s="79" t="s">
        <v>13</v>
      </c>
      <c r="C41" s="78" t="s">
        <v>37</v>
      </c>
      <c r="D41" s="77">
        <v>1.24</v>
      </c>
      <c r="E41" s="42"/>
      <c r="F41" s="39"/>
      <c r="G41" s="2" t="s">
        <v>5</v>
      </c>
      <c r="H41" s="8"/>
    </row>
    <row r="42" spans="1:8" x14ac:dyDescent="0.25">
      <c r="A42" s="2">
        <v>318</v>
      </c>
      <c r="B42" s="2" t="s">
        <v>11</v>
      </c>
      <c r="C42" s="73">
        <v>1.2529999999999999</v>
      </c>
      <c r="D42" s="77">
        <v>1.24</v>
      </c>
      <c r="E42" s="42">
        <f t="shared" si="7"/>
        <v>101.04838709677419</v>
      </c>
      <c r="F42" s="39">
        <f t="shared" si="8"/>
        <v>1.2999999999999901E-2</v>
      </c>
      <c r="G42" s="2" t="s">
        <v>5</v>
      </c>
      <c r="H42" s="8">
        <f>ABS((C42-D42)/$H$34)</f>
        <v>0.20312499999999845</v>
      </c>
    </row>
  </sheetData>
  <mergeCells count="6">
    <mergeCell ref="A34:F34"/>
    <mergeCell ref="A1:F1"/>
    <mergeCell ref="J20:K20"/>
    <mergeCell ref="J21:K21"/>
    <mergeCell ref="J19:K19"/>
    <mergeCell ref="I15:K15"/>
  </mergeCells>
  <conditionalFormatting sqref="H3:H13 H36:H42">
    <cfRule type="cellIs" dxfId="29" priority="4" operator="greaterThan">
      <formula>2</formula>
    </cfRule>
    <cfRule type="cellIs" dxfId="28" priority="5" operator="between">
      <formula>1.01</formula>
      <formula>2</formula>
    </cfRule>
    <cfRule type="cellIs" dxfId="27" priority="6" operator="lessThanOrEqual">
      <formula>1</formula>
    </cfRule>
  </conditionalFormatting>
  <pageMargins left="0.7" right="0.7" top="0.75" bottom="0.75" header="0.3" footer="0.3"/>
  <pageSetup orientation="landscape" r:id="rId1"/>
  <ignoredErrors>
    <ignoredError sqref="E3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opLeftCell="A7" zoomScale="110" zoomScaleNormal="110" workbookViewId="0">
      <selection activeCell="I37" sqref="I37"/>
    </sheetView>
  </sheetViews>
  <sheetFormatPr defaultRowHeight="15" x14ac:dyDescent="0.25"/>
  <cols>
    <col min="1" max="1" width="7.140625" customWidth="1"/>
    <col min="2" max="2" width="11.28515625" bestFit="1" customWidth="1"/>
    <col min="3" max="3" width="21.5703125" bestFit="1" customWidth="1"/>
    <col min="4" max="4" width="7.140625" customWidth="1"/>
    <col min="5" max="5" width="11.140625" bestFit="1" customWidth="1"/>
    <col min="6" max="6" width="14.5703125" bestFit="1" customWidth="1"/>
    <col min="7" max="7" width="12" bestFit="1" customWidth="1"/>
    <col min="8" max="8" width="17.42578125" customWidth="1"/>
    <col min="9" max="9" width="37.28515625" bestFit="1" customWidth="1"/>
  </cols>
  <sheetData>
    <row r="1" spans="1:8" s="30" customFormat="1" ht="18.75" x14ac:dyDescent="0.3">
      <c r="A1" s="92" t="s">
        <v>56</v>
      </c>
      <c r="B1" s="92"/>
      <c r="C1" s="92"/>
      <c r="D1" s="92"/>
      <c r="E1" s="92"/>
      <c r="F1" s="92"/>
      <c r="G1" s="27" t="s">
        <v>16</v>
      </c>
      <c r="H1" s="28">
        <v>8.0000000000000002E-3</v>
      </c>
    </row>
    <row r="2" spans="1:8" s="26" customFormat="1" ht="45" x14ac:dyDescent="0.25">
      <c r="A2" s="25" t="s">
        <v>0</v>
      </c>
      <c r="B2" s="25" t="s">
        <v>1</v>
      </c>
      <c r="C2" s="25" t="s">
        <v>38</v>
      </c>
      <c r="D2" s="16" t="s">
        <v>42</v>
      </c>
      <c r="E2" s="17" t="s">
        <v>2</v>
      </c>
      <c r="F2" s="18" t="s">
        <v>39</v>
      </c>
      <c r="G2" s="18" t="s">
        <v>3</v>
      </c>
      <c r="H2" s="18" t="s">
        <v>14</v>
      </c>
    </row>
    <row r="3" spans="1:8" x14ac:dyDescent="0.25">
      <c r="A3" s="2">
        <v>1</v>
      </c>
      <c r="B3" s="2" t="s">
        <v>4</v>
      </c>
      <c r="C3" s="73">
        <v>6.8000000000000005E-2</v>
      </c>
      <c r="D3" s="74">
        <v>6.6000000000000003E-2</v>
      </c>
      <c r="E3" s="42">
        <f>(C3/D3)*100</f>
        <v>103.03030303030303</v>
      </c>
      <c r="F3" s="8">
        <f>ABS(D3-C3)</f>
        <v>2.0000000000000018E-3</v>
      </c>
      <c r="G3" s="8" t="s">
        <v>5</v>
      </c>
      <c r="H3" s="8">
        <f t="shared" ref="H3:H12" si="0">ABS((C3-D3)/$H$1)</f>
        <v>0.25000000000000022</v>
      </c>
    </row>
    <row r="4" spans="1:8" x14ac:dyDescent="0.25">
      <c r="A4" s="7">
        <v>59</v>
      </c>
      <c r="B4" s="7" t="s">
        <v>6</v>
      </c>
      <c r="C4" s="74">
        <v>6.0999999999999999E-2</v>
      </c>
      <c r="D4" s="74">
        <v>6.6000000000000003E-2</v>
      </c>
      <c r="E4" s="42">
        <f t="shared" ref="E4:E12" si="1">(C4/D4)*100</f>
        <v>92.424242424242422</v>
      </c>
      <c r="F4" s="7">
        <f t="shared" ref="F4:F12" si="2">ABS(D4-C4)</f>
        <v>5.0000000000000044E-3</v>
      </c>
      <c r="G4" s="7" t="s">
        <v>5</v>
      </c>
      <c r="H4" s="8">
        <f t="shared" si="0"/>
        <v>0.62500000000000056</v>
      </c>
    </row>
    <row r="5" spans="1:8" x14ac:dyDescent="0.25">
      <c r="A5" s="7">
        <v>105</v>
      </c>
      <c r="B5" s="7" t="s">
        <v>7</v>
      </c>
      <c r="C5" s="74">
        <v>8.2000000000000003E-2</v>
      </c>
      <c r="D5" s="74">
        <v>6.6000000000000003E-2</v>
      </c>
      <c r="E5" s="42">
        <f t="shared" si="1"/>
        <v>124.24242424242425</v>
      </c>
      <c r="F5" s="7">
        <f t="shared" si="2"/>
        <v>1.6E-2</v>
      </c>
      <c r="G5" s="7" t="s">
        <v>5</v>
      </c>
      <c r="H5" s="8">
        <f t="shared" si="0"/>
        <v>2</v>
      </c>
    </row>
    <row r="6" spans="1:8" x14ac:dyDescent="0.25">
      <c r="A6" s="7">
        <v>118</v>
      </c>
      <c r="B6" s="7" t="s">
        <v>34</v>
      </c>
      <c r="C6" s="77" t="s">
        <v>69</v>
      </c>
      <c r="D6" s="74"/>
      <c r="E6" s="42"/>
      <c r="F6" s="7"/>
      <c r="G6" s="7"/>
      <c r="H6" s="8"/>
    </row>
    <row r="7" spans="1:8" x14ac:dyDescent="0.25">
      <c r="A7" s="7">
        <v>198</v>
      </c>
      <c r="B7" s="7" t="s">
        <v>8</v>
      </c>
      <c r="C7" s="74">
        <v>5.8999999999999997E-2</v>
      </c>
      <c r="D7" s="74">
        <v>6.6000000000000003E-2</v>
      </c>
      <c r="E7" s="42">
        <f t="shared" si="1"/>
        <v>89.393939393939377</v>
      </c>
      <c r="F7" s="39">
        <f t="shared" si="2"/>
        <v>7.0000000000000062E-3</v>
      </c>
      <c r="G7" s="7" t="s">
        <v>5</v>
      </c>
      <c r="H7" s="8">
        <f t="shared" si="0"/>
        <v>0.87500000000000078</v>
      </c>
    </row>
    <row r="8" spans="1:8" x14ac:dyDescent="0.25">
      <c r="A8" s="7">
        <v>297</v>
      </c>
      <c r="B8" s="7" t="s">
        <v>9</v>
      </c>
      <c r="C8" s="74">
        <v>6.8000000000000005E-2</v>
      </c>
      <c r="D8" s="74">
        <v>6.6000000000000003E-2</v>
      </c>
      <c r="E8" s="42">
        <f t="shared" ref="E8" si="3">(C8/D8)*100</f>
        <v>103.03030303030303</v>
      </c>
      <c r="F8" s="39">
        <f t="shared" ref="F8" si="4">ABS(D8-C8)</f>
        <v>2.0000000000000018E-3</v>
      </c>
      <c r="G8" s="7" t="s">
        <v>5</v>
      </c>
      <c r="H8" s="8">
        <f t="shared" ref="H8" si="5">ABS((C8-D8)/$H$1)</f>
        <v>0.25000000000000022</v>
      </c>
    </row>
    <row r="9" spans="1:8" x14ac:dyDescent="0.25">
      <c r="A9" s="7">
        <v>316</v>
      </c>
      <c r="B9" s="7" t="s">
        <v>10</v>
      </c>
      <c r="C9" s="90">
        <v>6.5699999999999995E-2</v>
      </c>
      <c r="D9" s="74">
        <v>6.6000000000000003E-2</v>
      </c>
      <c r="E9" s="42">
        <f t="shared" si="1"/>
        <v>99.545454545454533</v>
      </c>
      <c r="F9" s="7">
        <f t="shared" si="2"/>
        <v>3.0000000000000859E-4</v>
      </c>
      <c r="G9" s="7" t="s">
        <v>5</v>
      </c>
      <c r="H9" s="8">
        <f t="shared" si="0"/>
        <v>3.7500000000001074E-2</v>
      </c>
    </row>
    <row r="10" spans="1:8" x14ac:dyDescent="0.25">
      <c r="A10" s="7">
        <v>318</v>
      </c>
      <c r="B10" s="7" t="s">
        <v>11</v>
      </c>
      <c r="C10" s="90">
        <v>6.0900000000000003E-2</v>
      </c>
      <c r="D10" s="74">
        <v>6.6000000000000003E-2</v>
      </c>
      <c r="E10" s="42">
        <f t="shared" si="1"/>
        <v>92.272727272727266</v>
      </c>
      <c r="F10" s="7">
        <f t="shared" si="2"/>
        <v>5.1000000000000004E-3</v>
      </c>
      <c r="G10" s="7" t="s">
        <v>5</v>
      </c>
      <c r="H10" s="8">
        <f t="shared" si="0"/>
        <v>0.63750000000000007</v>
      </c>
    </row>
    <row r="11" spans="1:8" x14ac:dyDescent="0.25">
      <c r="A11" s="7">
        <v>319</v>
      </c>
      <c r="B11" s="7" t="s">
        <v>12</v>
      </c>
      <c r="C11" s="74">
        <v>7.0000000000000007E-2</v>
      </c>
      <c r="D11" s="74">
        <v>6.6000000000000003E-2</v>
      </c>
      <c r="E11" s="42">
        <f t="shared" si="1"/>
        <v>106.06060606060606</v>
      </c>
      <c r="F11" s="7">
        <f t="shared" si="2"/>
        <v>4.0000000000000036E-3</v>
      </c>
      <c r="G11" s="7" t="s">
        <v>5</v>
      </c>
      <c r="H11" s="8">
        <f t="shared" si="0"/>
        <v>0.50000000000000044</v>
      </c>
    </row>
    <row r="12" spans="1:8" x14ac:dyDescent="0.25">
      <c r="A12" s="7">
        <v>320</v>
      </c>
      <c r="B12" s="7" t="s">
        <v>13</v>
      </c>
      <c r="C12" s="80">
        <v>6.6199999999999995E-2</v>
      </c>
      <c r="D12" s="74">
        <v>6.6000000000000003E-2</v>
      </c>
      <c r="E12" s="42">
        <f t="shared" si="1"/>
        <v>100.3030303030303</v>
      </c>
      <c r="F12" s="7">
        <f t="shared" si="2"/>
        <v>1.9999999999999185E-4</v>
      </c>
      <c r="G12" s="7" t="s">
        <v>5</v>
      </c>
      <c r="H12" s="8">
        <f t="shared" si="0"/>
        <v>2.4999999999998981E-2</v>
      </c>
    </row>
    <row r="13" spans="1:8" x14ac:dyDescent="0.25">
      <c r="A13" s="58"/>
      <c r="B13" s="58"/>
      <c r="C13" s="58"/>
      <c r="D13" s="58"/>
      <c r="E13" s="58"/>
      <c r="F13" s="49"/>
      <c r="G13" s="49"/>
      <c r="H13" s="47"/>
    </row>
    <row r="14" spans="1:8" x14ac:dyDescent="0.25">
      <c r="A14" s="4"/>
      <c r="B14" s="5"/>
      <c r="C14" s="6"/>
      <c r="D14" s="4"/>
      <c r="E14" s="4"/>
      <c r="F14" s="4"/>
      <c r="G14" s="4"/>
      <c r="H14" s="4"/>
    </row>
    <row r="35" spans="1:8" s="30" customFormat="1" ht="18.75" x14ac:dyDescent="0.3">
      <c r="A35" s="92" t="s">
        <v>57</v>
      </c>
      <c r="B35" s="92"/>
      <c r="C35" s="92"/>
      <c r="D35" s="92"/>
      <c r="E35" s="92"/>
      <c r="F35" s="92"/>
      <c r="G35" s="27" t="s">
        <v>16</v>
      </c>
      <c r="H35" s="28">
        <v>1.4E-2</v>
      </c>
    </row>
    <row r="36" spans="1:8" s="26" customFormat="1" ht="45" x14ac:dyDescent="0.25">
      <c r="A36" s="25" t="s">
        <v>0</v>
      </c>
      <c r="B36" s="25" t="s">
        <v>1</v>
      </c>
      <c r="C36" s="70" t="s">
        <v>38</v>
      </c>
      <c r="D36" s="16" t="s">
        <v>43</v>
      </c>
      <c r="E36" s="17" t="s">
        <v>2</v>
      </c>
      <c r="F36" s="18" t="s">
        <v>39</v>
      </c>
      <c r="G36" s="18" t="s">
        <v>3</v>
      </c>
      <c r="H36" s="18" t="s">
        <v>14</v>
      </c>
    </row>
    <row r="37" spans="1:8" x14ac:dyDescent="0.25">
      <c r="A37" s="2">
        <v>1</v>
      </c>
      <c r="B37" s="2" t="s">
        <v>4</v>
      </c>
      <c r="C37" s="73">
        <v>0.29899999999999999</v>
      </c>
      <c r="D37" s="74">
        <v>0.29299999999999998</v>
      </c>
      <c r="E37" s="42">
        <f>(C37/D37)*100</f>
        <v>102.04778156996588</v>
      </c>
      <c r="F37" s="39">
        <f>ABS(D37-C37)</f>
        <v>6.0000000000000053E-3</v>
      </c>
      <c r="G37" s="8" t="s">
        <v>5</v>
      </c>
      <c r="H37" s="8">
        <f>ABS((C37-D37)/$H$35)</f>
        <v>0.42857142857142894</v>
      </c>
    </row>
    <row r="38" spans="1:8" x14ac:dyDescent="0.25">
      <c r="A38" s="7">
        <v>59</v>
      </c>
      <c r="B38" s="7" t="s">
        <v>6</v>
      </c>
      <c r="C38" s="74">
        <v>0.28699999999999998</v>
      </c>
      <c r="D38" s="74">
        <v>0.29299999999999998</v>
      </c>
      <c r="E38" s="42">
        <f>(C38/D38)*100</f>
        <v>97.952218430034137</v>
      </c>
      <c r="F38" s="39">
        <f>ABS(D38-C38)</f>
        <v>6.0000000000000053E-3</v>
      </c>
      <c r="G38" s="7" t="s">
        <v>5</v>
      </c>
      <c r="H38" s="8">
        <f t="shared" ref="H38:H43" si="6">ABS((C38-D38)/$H$35)</f>
        <v>0.42857142857142894</v>
      </c>
    </row>
    <row r="39" spans="1:8" x14ac:dyDescent="0.25">
      <c r="A39" s="7">
        <v>198</v>
      </c>
      <c r="B39" s="7" t="s">
        <v>8</v>
      </c>
      <c r="C39" s="74">
        <v>0.29199999999999998</v>
      </c>
      <c r="D39" s="74">
        <v>0.29299999999999998</v>
      </c>
      <c r="E39" s="42">
        <f t="shared" ref="E39:E43" si="7">(C39/D39)*100</f>
        <v>99.658703071672349</v>
      </c>
      <c r="F39" s="69">
        <f t="shared" ref="F39:F43" si="8">ABS(D39-C39)</f>
        <v>1.0000000000000009E-3</v>
      </c>
      <c r="G39" s="7" t="s">
        <v>5</v>
      </c>
      <c r="H39" s="8">
        <f t="shared" si="6"/>
        <v>7.1428571428571494E-2</v>
      </c>
    </row>
    <row r="40" spans="1:8" x14ac:dyDescent="0.25">
      <c r="A40" s="7">
        <v>297</v>
      </c>
      <c r="B40" s="7" t="s">
        <v>9</v>
      </c>
      <c r="C40" s="74">
        <v>0.309</v>
      </c>
      <c r="D40" s="74">
        <v>0.29299999999999998</v>
      </c>
      <c r="E40" s="42">
        <f t="shared" ref="E40" si="9">(C40/D40)*100</f>
        <v>105.46075085324233</v>
      </c>
      <c r="F40" s="69">
        <f t="shared" ref="F40" si="10">ABS(D40-C40)</f>
        <v>1.6000000000000014E-2</v>
      </c>
      <c r="G40" s="7" t="s">
        <v>5</v>
      </c>
      <c r="H40" s="8">
        <f t="shared" ref="H40" si="11">ABS((C40-D40)/$H$35)</f>
        <v>1.1428571428571439</v>
      </c>
    </row>
    <row r="41" spans="1:8" x14ac:dyDescent="0.25">
      <c r="A41" s="7">
        <v>318</v>
      </c>
      <c r="B41" s="7" t="s">
        <v>11</v>
      </c>
      <c r="C41" s="74">
        <v>0.314</v>
      </c>
      <c r="D41" s="74">
        <v>0.29299999999999998</v>
      </c>
      <c r="E41" s="42">
        <f t="shared" si="7"/>
        <v>107.16723549488056</v>
      </c>
      <c r="F41" s="39">
        <f t="shared" si="8"/>
        <v>2.1000000000000019E-2</v>
      </c>
      <c r="G41" s="7" t="s">
        <v>5</v>
      </c>
      <c r="H41" s="8">
        <f t="shared" si="6"/>
        <v>1.5000000000000013</v>
      </c>
    </row>
    <row r="42" spans="1:8" x14ac:dyDescent="0.25">
      <c r="A42" s="81">
        <v>320</v>
      </c>
      <c r="B42" s="60" t="s">
        <v>13</v>
      </c>
      <c r="C42" s="80" t="s">
        <v>37</v>
      </c>
      <c r="D42" s="74">
        <v>0.29299999999999998</v>
      </c>
      <c r="E42" s="42"/>
      <c r="F42" s="39"/>
      <c r="G42" s="7" t="s">
        <v>5</v>
      </c>
      <c r="H42" s="8"/>
    </row>
    <row r="43" spans="1:8" x14ac:dyDescent="0.25">
      <c r="A43" s="7">
        <v>319</v>
      </c>
      <c r="B43" s="7" t="s">
        <v>12</v>
      </c>
      <c r="C43" s="80">
        <v>0.28000000000000003</v>
      </c>
      <c r="D43" s="74">
        <v>0.29299999999999998</v>
      </c>
      <c r="E43" s="42">
        <f t="shared" si="7"/>
        <v>95.563139931740622</v>
      </c>
      <c r="F43" s="39">
        <f t="shared" si="8"/>
        <v>1.2999999999999956E-2</v>
      </c>
      <c r="G43" s="7" t="s">
        <v>5</v>
      </c>
      <c r="H43" s="8">
        <f t="shared" si="6"/>
        <v>0.92857142857142538</v>
      </c>
    </row>
    <row r="44" spans="1:8" x14ac:dyDescent="0.25">
      <c r="C44" s="3"/>
    </row>
    <row r="58" spans="9:9" x14ac:dyDescent="0.25">
      <c r="I58" s="26"/>
    </row>
  </sheetData>
  <mergeCells count="2">
    <mergeCell ref="A1:F1"/>
    <mergeCell ref="A35:F35"/>
  </mergeCells>
  <conditionalFormatting sqref="H43 H3:H13 H37:H41">
    <cfRule type="cellIs" dxfId="26" priority="13" operator="greaterThan">
      <formula>2</formula>
    </cfRule>
    <cfRule type="cellIs" dxfId="25" priority="14" operator="between">
      <formula>1.01</formula>
      <formula>2</formula>
    </cfRule>
    <cfRule type="cellIs" dxfId="24" priority="15" operator="lessThanOrEqual">
      <formula>1</formula>
    </cfRule>
  </conditionalFormatting>
  <conditionalFormatting sqref="H42">
    <cfRule type="cellIs" dxfId="23" priority="1" operator="greaterThan">
      <formula>2</formula>
    </cfRule>
    <cfRule type="cellIs" dxfId="22" priority="2" operator="between">
      <formula>1.01</formula>
      <formula>2</formula>
    </cfRule>
    <cfRule type="cellIs" dxfId="21" priority="3" operator="lessThanOrEqual">
      <formula>1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zoomScale="110" zoomScaleNormal="110" workbookViewId="0">
      <selection activeCell="H42" sqref="H42"/>
    </sheetView>
  </sheetViews>
  <sheetFormatPr defaultRowHeight="15" x14ac:dyDescent="0.25"/>
  <cols>
    <col min="2" max="2" width="11.28515625" bestFit="1" customWidth="1"/>
    <col min="3" max="3" width="21.5703125" bestFit="1" customWidth="1"/>
    <col min="5" max="5" width="11.85546875" customWidth="1"/>
    <col min="6" max="6" width="16.140625" customWidth="1"/>
    <col min="7" max="7" width="12" bestFit="1" customWidth="1"/>
  </cols>
  <sheetData>
    <row r="1" spans="1:12" s="33" customFormat="1" ht="17.25" x14ac:dyDescent="0.3">
      <c r="A1" s="97" t="s">
        <v>58</v>
      </c>
      <c r="B1" s="97"/>
      <c r="C1" s="97"/>
      <c r="D1" s="97"/>
      <c r="E1" s="97"/>
      <c r="F1" s="97"/>
      <c r="G1" s="32" t="s">
        <v>16</v>
      </c>
      <c r="H1" s="31">
        <v>4.1000000000000002E-2</v>
      </c>
    </row>
    <row r="2" spans="1:12" ht="45" x14ac:dyDescent="0.25">
      <c r="A2" s="25" t="s">
        <v>0</v>
      </c>
      <c r="B2" s="25" t="s">
        <v>1</v>
      </c>
      <c r="C2" s="25" t="s">
        <v>38</v>
      </c>
      <c r="D2" s="16" t="s">
        <v>44</v>
      </c>
      <c r="E2" s="17" t="s">
        <v>2</v>
      </c>
      <c r="F2" s="18" t="s">
        <v>39</v>
      </c>
      <c r="G2" s="18" t="s">
        <v>3</v>
      </c>
      <c r="H2" s="18" t="s">
        <v>14</v>
      </c>
    </row>
    <row r="3" spans="1:12" x14ac:dyDescent="0.25">
      <c r="A3" s="2">
        <v>1</v>
      </c>
      <c r="B3" s="2" t="s">
        <v>4</v>
      </c>
      <c r="C3" s="82">
        <v>9.4E-2</v>
      </c>
      <c r="D3" s="80">
        <v>0.14000000000000001</v>
      </c>
      <c r="E3" s="42">
        <f>(C3/D3)*100</f>
        <v>67.142857142857139</v>
      </c>
      <c r="F3" s="8">
        <f>ABS(D3-C3)</f>
        <v>4.6000000000000013E-2</v>
      </c>
      <c r="G3" s="8" t="s">
        <v>5</v>
      </c>
      <c r="H3" s="8">
        <f>ABS((C3-D3)/$H$1)</f>
        <v>1.1219512195121955</v>
      </c>
    </row>
    <row r="4" spans="1:12" x14ac:dyDescent="0.25">
      <c r="A4" s="7">
        <v>59</v>
      </c>
      <c r="B4" s="7" t="s">
        <v>6</v>
      </c>
      <c r="C4" s="80" t="s">
        <v>68</v>
      </c>
      <c r="D4" s="80">
        <v>0.14000000000000001</v>
      </c>
      <c r="E4" s="91"/>
      <c r="F4" s="8"/>
      <c r="G4" s="7" t="s">
        <v>5</v>
      </c>
      <c r="H4" s="8"/>
    </row>
    <row r="5" spans="1:12" x14ac:dyDescent="0.25">
      <c r="A5" s="60">
        <v>105</v>
      </c>
      <c r="B5" s="60" t="s">
        <v>7</v>
      </c>
      <c r="C5" s="80" t="s">
        <v>35</v>
      </c>
      <c r="D5" s="80">
        <v>0.14000000000000001</v>
      </c>
      <c r="E5" s="71" t="s">
        <v>36</v>
      </c>
      <c r="F5" s="2" t="s">
        <v>36</v>
      </c>
      <c r="G5" s="7" t="s">
        <v>5</v>
      </c>
      <c r="H5" s="2" t="s">
        <v>36</v>
      </c>
    </row>
    <row r="6" spans="1:12" x14ac:dyDescent="0.25">
      <c r="A6" s="7">
        <v>319</v>
      </c>
      <c r="B6" s="9" t="s">
        <v>12</v>
      </c>
      <c r="C6" s="83">
        <v>0.215</v>
      </c>
      <c r="D6" s="80">
        <v>0.14000000000000001</v>
      </c>
      <c r="E6" s="42">
        <f>(C6/D6)*100</f>
        <v>153.57142857142856</v>
      </c>
      <c r="F6" s="8">
        <f>ABS(D6-C6)</f>
        <v>7.4999999999999983E-2</v>
      </c>
      <c r="G6" s="7" t="s">
        <v>5</v>
      </c>
      <c r="H6" s="8">
        <f>ABS((C6-D6)/$H$1)</f>
        <v>1.8292682926829265</v>
      </c>
    </row>
    <row r="7" spans="1:12" x14ac:dyDescent="0.25">
      <c r="G7" s="59"/>
      <c r="H7" s="12"/>
      <c r="I7" s="12"/>
      <c r="J7" s="12"/>
      <c r="K7" s="12"/>
      <c r="L7" s="12"/>
    </row>
    <row r="8" spans="1:12" x14ac:dyDescent="0.25">
      <c r="G8" s="12"/>
      <c r="H8" s="52"/>
      <c r="I8" s="52"/>
      <c r="J8" s="52"/>
      <c r="K8" s="52"/>
      <c r="L8" s="52"/>
    </row>
    <row r="26" spans="1:8" s="33" customFormat="1" ht="17.25" x14ac:dyDescent="0.3">
      <c r="A26" s="97" t="s">
        <v>59</v>
      </c>
      <c r="B26" s="97"/>
      <c r="C26" s="97"/>
      <c r="D26" s="97"/>
      <c r="E26" s="97"/>
      <c r="F26" s="97"/>
      <c r="G26" s="32" t="s">
        <v>16</v>
      </c>
      <c r="H26" s="31">
        <v>5.6000000000000001E-2</v>
      </c>
    </row>
    <row r="27" spans="1:8" ht="45" customHeight="1" x14ac:dyDescent="0.25">
      <c r="A27" s="25" t="s">
        <v>0</v>
      </c>
      <c r="B27" s="25" t="s">
        <v>1</v>
      </c>
      <c r="C27" s="25" t="s">
        <v>38</v>
      </c>
      <c r="D27" s="16" t="s">
        <v>45</v>
      </c>
      <c r="E27" s="17" t="s">
        <v>2</v>
      </c>
      <c r="F27" s="18" t="s">
        <v>39</v>
      </c>
      <c r="G27" s="18" t="s">
        <v>3</v>
      </c>
      <c r="H27" s="18" t="s">
        <v>14</v>
      </c>
    </row>
    <row r="28" spans="1:8" x14ac:dyDescent="0.25">
      <c r="A28" s="2">
        <v>1</v>
      </c>
      <c r="B28" s="2" t="s">
        <v>4</v>
      </c>
      <c r="C28" s="82">
        <v>0.29799999999999999</v>
      </c>
      <c r="D28" s="80">
        <v>0.317</v>
      </c>
      <c r="E28" s="42">
        <f>(C28/D28)*100</f>
        <v>94.006309148264975</v>
      </c>
      <c r="F28" s="8">
        <f>ABS(D28-C28)</f>
        <v>1.9000000000000017E-2</v>
      </c>
      <c r="G28" s="8" t="s">
        <v>5</v>
      </c>
      <c r="H28" s="8">
        <f>ABS((C28-D28)/$H$26)</f>
        <v>0.33928571428571458</v>
      </c>
    </row>
    <row r="29" spans="1:8" x14ac:dyDescent="0.25">
      <c r="A29" s="2">
        <v>319</v>
      </c>
      <c r="B29" s="2" t="s">
        <v>12</v>
      </c>
      <c r="C29" s="82">
        <v>0.26200000000000001</v>
      </c>
      <c r="D29" s="80">
        <v>0.317</v>
      </c>
      <c r="E29" s="42">
        <f>(C29/D29)*100</f>
        <v>82.649842271293366</v>
      </c>
      <c r="F29" s="8">
        <f>ABS(D29-C29)</f>
        <v>5.4999999999999993E-2</v>
      </c>
      <c r="G29" s="8" t="s">
        <v>5</v>
      </c>
      <c r="H29" s="8">
        <f>ABS((C29-D29)/$H$26)</f>
        <v>0.98214285714285698</v>
      </c>
    </row>
    <row r="30" spans="1:8" x14ac:dyDescent="0.25">
      <c r="A30" s="7">
        <v>59</v>
      </c>
      <c r="B30" s="7" t="s">
        <v>6</v>
      </c>
      <c r="C30" s="87">
        <v>0.27</v>
      </c>
      <c r="D30" s="80">
        <v>0.317</v>
      </c>
      <c r="E30" s="42">
        <f>(C30/D30)*100</f>
        <v>85.17350157728707</v>
      </c>
      <c r="F30" s="8">
        <f>ABS(D30-C30)</f>
        <v>4.6999999999999986E-2</v>
      </c>
      <c r="G30" s="7" t="s">
        <v>5</v>
      </c>
      <c r="H30" s="8">
        <f>ABS((C30-D30)/$H$26)</f>
        <v>0.83928571428571397</v>
      </c>
    </row>
    <row r="31" spans="1:8" x14ac:dyDescent="0.25">
      <c r="B31" s="10"/>
      <c r="C31" s="11"/>
    </row>
  </sheetData>
  <mergeCells count="2">
    <mergeCell ref="A1:F1"/>
    <mergeCell ref="A26:F26"/>
  </mergeCells>
  <conditionalFormatting sqref="H3:H4 H28:H30 H6">
    <cfRule type="cellIs" dxfId="20" priority="4" operator="greaterThan">
      <formula>2</formula>
    </cfRule>
    <cfRule type="cellIs" dxfId="19" priority="5" operator="between">
      <formula>1.01</formula>
      <formula>2</formula>
    </cfRule>
    <cfRule type="cellIs" dxfId="18" priority="6" operator="lessThanOrEqual">
      <formula>1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52" zoomScale="110" zoomScaleNormal="110" workbookViewId="0">
      <selection activeCell="L11" sqref="L11"/>
    </sheetView>
  </sheetViews>
  <sheetFormatPr defaultRowHeight="15" x14ac:dyDescent="0.25"/>
  <cols>
    <col min="1" max="1" width="9.140625" style="4"/>
    <col min="2" max="2" width="11.28515625" style="4" bestFit="1" customWidth="1"/>
    <col min="3" max="3" width="21.5703125" style="4" bestFit="1" customWidth="1"/>
    <col min="4" max="5" width="9.140625" style="4"/>
    <col min="6" max="6" width="7.140625" style="4" bestFit="1" customWidth="1"/>
    <col min="7" max="7" width="12" style="4" bestFit="1" customWidth="1"/>
    <col min="8" max="8" width="9.28515625" style="4" bestFit="1" customWidth="1"/>
    <col min="9" max="16384" width="9.140625" style="4"/>
  </cols>
  <sheetData>
    <row r="1" spans="1:8" s="30" customFormat="1" ht="18.75" x14ac:dyDescent="0.3">
      <c r="A1" s="92" t="s">
        <v>60</v>
      </c>
      <c r="B1" s="92"/>
      <c r="C1" s="92"/>
      <c r="D1" s="92"/>
      <c r="E1" s="92"/>
      <c r="F1" s="92"/>
      <c r="G1" s="27" t="s">
        <v>16</v>
      </c>
      <c r="H1" s="41">
        <v>1.2999999999999999E-2</v>
      </c>
    </row>
    <row r="2" spans="1:8" s="26" customFormat="1" ht="60" x14ac:dyDescent="0.25">
      <c r="A2" s="25" t="s">
        <v>0</v>
      </c>
      <c r="B2" s="25" t="s">
        <v>1</v>
      </c>
      <c r="C2" s="25" t="s">
        <v>38</v>
      </c>
      <c r="D2" s="16" t="s">
        <v>46</v>
      </c>
      <c r="E2" s="17" t="s">
        <v>2</v>
      </c>
      <c r="F2" s="18" t="s">
        <v>39</v>
      </c>
      <c r="G2" s="18" t="s">
        <v>3</v>
      </c>
      <c r="H2" s="18" t="s">
        <v>14</v>
      </c>
    </row>
    <row r="3" spans="1:8" x14ac:dyDescent="0.25">
      <c r="A3" s="2">
        <v>1</v>
      </c>
      <c r="B3" s="2" t="s">
        <v>4</v>
      </c>
      <c r="C3" s="82">
        <v>0.10100000000000001</v>
      </c>
      <c r="D3" s="24">
        <v>0.112</v>
      </c>
      <c r="E3" s="42">
        <f>(C3/D3)*100</f>
        <v>90.178571428571431</v>
      </c>
      <c r="F3" s="8">
        <f>ABS(D3-C3)</f>
        <v>1.0999999999999996E-2</v>
      </c>
      <c r="G3" s="8" t="s">
        <v>5</v>
      </c>
      <c r="H3" s="8">
        <f>ABS((C3-D3)/$H$1)</f>
        <v>0.84615384615384592</v>
      </c>
    </row>
    <row r="4" spans="1:8" x14ac:dyDescent="0.25">
      <c r="A4" s="7">
        <v>59</v>
      </c>
      <c r="B4" s="7" t="s">
        <v>6</v>
      </c>
      <c r="C4" s="87">
        <v>0.104</v>
      </c>
      <c r="D4" s="24">
        <v>0.112</v>
      </c>
      <c r="E4" s="42">
        <f t="shared" ref="E4:E9" si="0">(C4/D4)*100</f>
        <v>92.857142857142847</v>
      </c>
      <c r="F4" s="7">
        <f t="shared" ref="F4:F10" si="1">ABS(D4-C4)</f>
        <v>8.0000000000000071E-3</v>
      </c>
      <c r="G4" s="7" t="s">
        <v>5</v>
      </c>
      <c r="H4" s="8">
        <f t="shared" ref="H4:H12" si="2">ABS((C4-D4)/$H$1)</f>
        <v>0.61538461538461597</v>
      </c>
    </row>
    <row r="5" spans="1:8" x14ac:dyDescent="0.25">
      <c r="A5" s="7">
        <v>105</v>
      </c>
      <c r="B5" s="7" t="s">
        <v>7</v>
      </c>
      <c r="C5" s="87">
        <v>0.108</v>
      </c>
      <c r="D5" s="24">
        <v>0.112</v>
      </c>
      <c r="E5" s="42">
        <f t="shared" si="0"/>
        <v>96.428571428571431</v>
      </c>
      <c r="F5" s="7">
        <f t="shared" si="1"/>
        <v>4.0000000000000036E-3</v>
      </c>
      <c r="G5" s="7" t="s">
        <v>5</v>
      </c>
      <c r="H5" s="8">
        <f>ABS((C5-D5)/$H$1)</f>
        <v>0.30769230769230799</v>
      </c>
    </row>
    <row r="6" spans="1:8" x14ac:dyDescent="0.25">
      <c r="A6" s="7">
        <v>118</v>
      </c>
      <c r="B6" s="7" t="s">
        <v>34</v>
      </c>
      <c r="C6" s="87" t="s">
        <v>69</v>
      </c>
      <c r="D6" s="24"/>
      <c r="E6" s="42"/>
      <c r="F6" s="7"/>
      <c r="G6" s="7"/>
      <c r="H6" s="8"/>
    </row>
    <row r="7" spans="1:8" x14ac:dyDescent="0.25">
      <c r="A7" s="7">
        <v>198</v>
      </c>
      <c r="B7" s="7" t="s">
        <v>8</v>
      </c>
      <c r="C7" s="80">
        <v>0.108</v>
      </c>
      <c r="D7" s="24">
        <v>0.112</v>
      </c>
      <c r="E7" s="42">
        <f t="shared" si="0"/>
        <v>96.428571428571431</v>
      </c>
      <c r="F7" s="7">
        <f t="shared" si="1"/>
        <v>4.0000000000000036E-3</v>
      </c>
      <c r="G7" s="7" t="s">
        <v>5</v>
      </c>
      <c r="H7" s="8">
        <f t="shared" si="2"/>
        <v>0.30769230769230799</v>
      </c>
    </row>
    <row r="8" spans="1:8" x14ac:dyDescent="0.25">
      <c r="A8" s="7">
        <v>297</v>
      </c>
      <c r="B8" s="7" t="s">
        <v>9</v>
      </c>
      <c r="C8" s="89">
        <v>0.10100000000000001</v>
      </c>
      <c r="D8" s="24">
        <v>0.112</v>
      </c>
      <c r="E8" s="42">
        <f t="shared" si="0"/>
        <v>90.178571428571431</v>
      </c>
      <c r="F8" s="7">
        <f t="shared" si="1"/>
        <v>1.0999999999999996E-2</v>
      </c>
      <c r="G8" s="7" t="s">
        <v>5</v>
      </c>
      <c r="H8" s="8">
        <f t="shared" si="2"/>
        <v>0.84615384615384592</v>
      </c>
    </row>
    <row r="9" spans="1:8" x14ac:dyDescent="0.25">
      <c r="A9" s="7">
        <v>316</v>
      </c>
      <c r="B9" s="7" t="s">
        <v>10</v>
      </c>
      <c r="C9" s="89">
        <v>0.10680000000000001</v>
      </c>
      <c r="D9" s="24">
        <v>0.112</v>
      </c>
      <c r="E9" s="42">
        <f t="shared" si="0"/>
        <v>95.357142857142861</v>
      </c>
      <c r="F9" s="7">
        <f t="shared" si="1"/>
        <v>5.1999999999999963E-3</v>
      </c>
      <c r="G9" s="7" t="s">
        <v>5</v>
      </c>
      <c r="H9" s="8">
        <f>ABS((C9-D9)/$H$1)</f>
        <v>0.39999999999999974</v>
      </c>
    </row>
    <row r="10" spans="1:8" x14ac:dyDescent="0.25">
      <c r="A10" s="7">
        <v>318</v>
      </c>
      <c r="B10" s="7" t="s">
        <v>11</v>
      </c>
      <c r="C10" s="80">
        <v>0.109</v>
      </c>
      <c r="D10" s="24">
        <v>0.112</v>
      </c>
      <c r="E10" s="42">
        <f>(C10/D10)*100</f>
        <v>97.321428571428569</v>
      </c>
      <c r="F10" s="7">
        <f t="shared" si="1"/>
        <v>3.0000000000000027E-3</v>
      </c>
      <c r="G10" s="7" t="s">
        <v>5</v>
      </c>
      <c r="H10" s="8">
        <f t="shared" si="2"/>
        <v>0.23076923076923098</v>
      </c>
    </row>
    <row r="11" spans="1:8" x14ac:dyDescent="0.25">
      <c r="A11" s="7">
        <v>319</v>
      </c>
      <c r="B11" s="7" t="s">
        <v>12</v>
      </c>
      <c r="C11" s="80">
        <v>0.09</v>
      </c>
      <c r="D11" s="24">
        <v>0.112</v>
      </c>
      <c r="E11" s="42">
        <f>(C11/D11)*100</f>
        <v>80.357142857142847</v>
      </c>
      <c r="F11" s="7">
        <f>ABS(D11-C11)</f>
        <v>2.2000000000000006E-2</v>
      </c>
      <c r="G11" s="7" t="s">
        <v>5</v>
      </c>
      <c r="H11" s="8">
        <f t="shared" si="2"/>
        <v>1.6923076923076927</v>
      </c>
    </row>
    <row r="12" spans="1:8" x14ac:dyDescent="0.25">
      <c r="A12" s="7">
        <v>320</v>
      </c>
      <c r="B12" s="9" t="s">
        <v>15</v>
      </c>
      <c r="C12" s="83">
        <v>0.114</v>
      </c>
      <c r="D12" s="24">
        <v>0.112</v>
      </c>
      <c r="E12" s="42">
        <f>(C12/D12)*100</f>
        <v>101.78571428571428</v>
      </c>
      <c r="F12" s="7">
        <f>ABS(D12-C12)</f>
        <v>2.0000000000000018E-3</v>
      </c>
      <c r="G12" s="7" t="s">
        <v>5</v>
      </c>
      <c r="H12" s="8">
        <f t="shared" si="2"/>
        <v>0.15384615384615399</v>
      </c>
    </row>
    <row r="13" spans="1:8" x14ac:dyDescent="0.25">
      <c r="B13" s="10"/>
      <c r="C13" s="13"/>
    </row>
    <row r="36" spans="1:8" s="30" customFormat="1" ht="18.75" x14ac:dyDescent="0.3">
      <c r="A36" s="92" t="s">
        <v>61</v>
      </c>
      <c r="B36" s="92"/>
      <c r="C36" s="92"/>
      <c r="D36" s="92"/>
      <c r="E36" s="92"/>
      <c r="F36" s="92"/>
      <c r="G36" s="27" t="s">
        <v>16</v>
      </c>
      <c r="H36" s="28">
        <v>2.1999999999999999E-2</v>
      </c>
    </row>
    <row r="37" spans="1:8" s="26" customFormat="1" ht="60" x14ac:dyDescent="0.25">
      <c r="A37" s="25" t="s">
        <v>0</v>
      </c>
      <c r="B37" s="25" t="s">
        <v>1</v>
      </c>
      <c r="C37" s="25" t="s">
        <v>38</v>
      </c>
      <c r="D37" s="16" t="s">
        <v>47</v>
      </c>
      <c r="E37" s="17" t="s">
        <v>2</v>
      </c>
      <c r="F37" s="18" t="s">
        <v>39</v>
      </c>
      <c r="G37" s="18" t="s">
        <v>3</v>
      </c>
      <c r="H37" s="18" t="s">
        <v>14</v>
      </c>
    </row>
    <row r="38" spans="1:8" x14ac:dyDescent="0.25">
      <c r="A38" s="2">
        <v>1</v>
      </c>
      <c r="B38" s="2" t="s">
        <v>4</v>
      </c>
      <c r="C38" s="82">
        <v>0.25900000000000001</v>
      </c>
      <c r="D38" s="24">
        <v>0.27500000000000002</v>
      </c>
      <c r="E38" s="42">
        <f>(C38/D38)*100</f>
        <v>94.181818181818173</v>
      </c>
      <c r="F38" s="8">
        <f>ABS(D38-C38)</f>
        <v>1.6000000000000014E-2</v>
      </c>
      <c r="G38" s="8" t="s">
        <v>5</v>
      </c>
      <c r="H38" s="8">
        <f>ABS((C38-D38)/$H$36)</f>
        <v>0.72727272727272796</v>
      </c>
    </row>
    <row r="39" spans="1:8" x14ac:dyDescent="0.25">
      <c r="A39" s="7">
        <v>59</v>
      </c>
      <c r="B39" s="7" t="s">
        <v>6</v>
      </c>
      <c r="C39" s="87">
        <v>0.27900000000000003</v>
      </c>
      <c r="D39" s="24">
        <v>0.27500000000000002</v>
      </c>
      <c r="E39" s="42">
        <f t="shared" ref="E39:E44" si="3">(C39/D39)*100</f>
        <v>101.45454545454547</v>
      </c>
      <c r="F39" s="7">
        <f t="shared" ref="F39:F44" si="4">ABS(D39-C39)</f>
        <v>4.0000000000000036E-3</v>
      </c>
      <c r="G39" s="7" t="s">
        <v>5</v>
      </c>
      <c r="H39" s="8">
        <f t="shared" ref="H39:H44" si="5">ABS((C39-D39)/$H$36)</f>
        <v>0.18181818181818199</v>
      </c>
    </row>
    <row r="40" spans="1:8" x14ac:dyDescent="0.25">
      <c r="A40" s="7">
        <v>198</v>
      </c>
      <c r="B40" s="7" t="s">
        <v>8</v>
      </c>
      <c r="C40" s="80">
        <v>0.27800000000000002</v>
      </c>
      <c r="D40" s="24">
        <v>0.27500000000000002</v>
      </c>
      <c r="E40" s="42">
        <f t="shared" si="3"/>
        <v>101.09090909090909</v>
      </c>
      <c r="F40" s="7">
        <f t="shared" si="4"/>
        <v>3.0000000000000027E-3</v>
      </c>
      <c r="G40" s="7" t="s">
        <v>5</v>
      </c>
      <c r="H40" s="8">
        <f t="shared" si="5"/>
        <v>0.13636363636363649</v>
      </c>
    </row>
    <row r="41" spans="1:8" x14ac:dyDescent="0.25">
      <c r="A41" s="7">
        <v>297</v>
      </c>
      <c r="B41" s="7" t="s">
        <v>9</v>
      </c>
      <c r="C41" s="89">
        <v>0.27100000000000002</v>
      </c>
      <c r="D41" s="24">
        <v>0.27500000000000002</v>
      </c>
      <c r="E41" s="42">
        <f t="shared" si="3"/>
        <v>98.545454545454547</v>
      </c>
      <c r="F41" s="7">
        <f t="shared" si="4"/>
        <v>4.0000000000000036E-3</v>
      </c>
      <c r="G41" s="7" t="s">
        <v>5</v>
      </c>
      <c r="H41" s="8">
        <f t="shared" si="5"/>
        <v>0.18181818181818199</v>
      </c>
    </row>
    <row r="42" spans="1:8" x14ac:dyDescent="0.25">
      <c r="A42" s="7">
        <v>318</v>
      </c>
      <c r="B42" s="7" t="s">
        <v>11</v>
      </c>
      <c r="C42" s="80">
        <v>0.29599999999999999</v>
      </c>
      <c r="D42" s="24">
        <v>0.27500000000000002</v>
      </c>
      <c r="E42" s="42">
        <f t="shared" si="3"/>
        <v>107.63636363636363</v>
      </c>
      <c r="F42" s="7">
        <f t="shared" si="4"/>
        <v>2.0999999999999963E-2</v>
      </c>
      <c r="G42" s="7" t="s">
        <v>5</v>
      </c>
      <c r="H42" s="8">
        <f t="shared" si="5"/>
        <v>0.95454545454545292</v>
      </c>
    </row>
    <row r="43" spans="1:8" x14ac:dyDescent="0.25">
      <c r="A43" s="7">
        <v>320</v>
      </c>
      <c r="B43" s="7" t="s">
        <v>13</v>
      </c>
      <c r="C43" s="80" t="s">
        <v>37</v>
      </c>
      <c r="D43" s="24">
        <v>0.27500000000000002</v>
      </c>
      <c r="E43" s="42"/>
      <c r="F43" s="7"/>
      <c r="G43" s="7"/>
      <c r="H43" s="8"/>
    </row>
    <row r="44" spans="1:8" x14ac:dyDescent="0.25">
      <c r="A44" s="7">
        <v>319</v>
      </c>
      <c r="B44" s="7" t="s">
        <v>12</v>
      </c>
      <c r="C44" s="80">
        <v>0.22700000000000001</v>
      </c>
      <c r="D44" s="24">
        <v>0.27500000000000002</v>
      </c>
      <c r="E44" s="42">
        <f t="shared" si="3"/>
        <v>82.545454545454547</v>
      </c>
      <c r="F44" s="7">
        <f t="shared" si="4"/>
        <v>4.8000000000000015E-2</v>
      </c>
      <c r="G44" s="7" t="s">
        <v>5</v>
      </c>
      <c r="H44" s="8">
        <f t="shared" si="5"/>
        <v>2.1818181818181825</v>
      </c>
    </row>
  </sheetData>
  <mergeCells count="2">
    <mergeCell ref="A1:F1"/>
    <mergeCell ref="A36:F36"/>
  </mergeCells>
  <conditionalFormatting sqref="H3:H12 H38:H44">
    <cfRule type="cellIs" dxfId="17" priority="13" operator="greaterThan">
      <formula>2</formula>
    </cfRule>
    <cfRule type="cellIs" dxfId="16" priority="14" operator="between">
      <formula>1.01</formula>
      <formula>2</formula>
    </cfRule>
    <cfRule type="cellIs" dxfId="15" priority="15" operator="lessThanOrEqual">
      <formula>1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zoomScale="110" zoomScaleNormal="110" workbookViewId="0">
      <selection activeCell="J12" sqref="J12"/>
    </sheetView>
  </sheetViews>
  <sheetFormatPr defaultRowHeight="15" x14ac:dyDescent="0.25"/>
  <cols>
    <col min="1" max="1" width="9.140625" style="4"/>
    <col min="2" max="2" width="10.42578125" style="4" bestFit="1" customWidth="1"/>
    <col min="3" max="3" width="21.5703125" style="4" bestFit="1" customWidth="1"/>
    <col min="4" max="6" width="9.140625" style="4"/>
    <col min="7" max="7" width="12" style="4" bestFit="1" customWidth="1"/>
    <col min="8" max="8" width="9.28515625" style="4" bestFit="1" customWidth="1"/>
    <col min="9" max="16384" width="9.140625" style="4"/>
  </cols>
  <sheetData>
    <row r="1" spans="1:8" s="30" customFormat="1" ht="18.75" x14ac:dyDescent="0.3">
      <c r="A1" s="92" t="s">
        <v>62</v>
      </c>
      <c r="B1" s="92"/>
      <c r="C1" s="92"/>
      <c r="D1" s="92"/>
      <c r="E1" s="92"/>
      <c r="F1" s="92"/>
      <c r="G1" s="27" t="s">
        <v>16</v>
      </c>
      <c r="H1" s="28">
        <v>1.4E-2</v>
      </c>
    </row>
    <row r="2" spans="1:8" s="26" customFormat="1" ht="60" x14ac:dyDescent="0.25">
      <c r="A2" s="25" t="s">
        <v>0</v>
      </c>
      <c r="B2" s="25" t="s">
        <v>1</v>
      </c>
      <c r="C2" s="25" t="s">
        <v>38</v>
      </c>
      <c r="D2" s="16" t="s">
        <v>48</v>
      </c>
      <c r="E2" s="17" t="s">
        <v>2</v>
      </c>
      <c r="F2" s="18" t="s">
        <v>39</v>
      </c>
      <c r="G2" s="18" t="s">
        <v>3</v>
      </c>
      <c r="H2" s="18" t="s">
        <v>14</v>
      </c>
    </row>
    <row r="3" spans="1:8" x14ac:dyDescent="0.25">
      <c r="A3" s="2">
        <v>1</v>
      </c>
      <c r="B3" s="7" t="s">
        <v>4</v>
      </c>
      <c r="C3" s="82">
        <v>0.379</v>
      </c>
      <c r="D3" s="24">
        <v>0.36199999999999999</v>
      </c>
      <c r="E3" s="42">
        <f t="shared" ref="E3:E8" si="0">(C3/D3)*100</f>
        <v>104.69613259668509</v>
      </c>
      <c r="F3" s="8">
        <f t="shared" ref="F3:F8" si="1">ABS(D3-C3)</f>
        <v>1.7000000000000015E-2</v>
      </c>
      <c r="G3" s="8" t="s">
        <v>5</v>
      </c>
      <c r="H3" s="8">
        <f t="shared" ref="H3:H8" si="2">ABS((C3-D3)/$H$1)</f>
        <v>1.2142857142857153</v>
      </c>
    </row>
    <row r="4" spans="1:8" x14ac:dyDescent="0.25">
      <c r="A4" s="7">
        <v>59</v>
      </c>
      <c r="B4" s="7" t="s">
        <v>6</v>
      </c>
      <c r="C4" s="87">
        <v>0.35699999999999998</v>
      </c>
      <c r="D4" s="24">
        <v>0.36199999999999999</v>
      </c>
      <c r="E4" s="42">
        <f t="shared" si="0"/>
        <v>98.618784530386733</v>
      </c>
      <c r="F4" s="7">
        <f t="shared" si="1"/>
        <v>5.0000000000000044E-3</v>
      </c>
      <c r="G4" s="7" t="s">
        <v>5</v>
      </c>
      <c r="H4" s="8">
        <f t="shared" si="2"/>
        <v>0.35714285714285743</v>
      </c>
    </row>
    <row r="5" spans="1:8" x14ac:dyDescent="0.25">
      <c r="A5" s="7">
        <v>105</v>
      </c>
      <c r="B5" s="7" t="s">
        <v>7</v>
      </c>
      <c r="C5" s="87">
        <v>0.38</v>
      </c>
      <c r="D5" s="24">
        <v>0.36199999999999999</v>
      </c>
      <c r="E5" s="42">
        <f t="shared" si="0"/>
        <v>104.97237569060773</v>
      </c>
      <c r="F5" s="7">
        <f t="shared" si="1"/>
        <v>1.8000000000000016E-2</v>
      </c>
      <c r="G5" s="7" t="s">
        <v>5</v>
      </c>
      <c r="H5" s="8">
        <f t="shared" si="2"/>
        <v>1.2857142857142869</v>
      </c>
    </row>
    <row r="6" spans="1:8" x14ac:dyDescent="0.25">
      <c r="A6" s="7">
        <v>118</v>
      </c>
      <c r="B6" s="7" t="s">
        <v>34</v>
      </c>
      <c r="C6" s="87" t="s">
        <v>69</v>
      </c>
      <c r="D6" s="24"/>
      <c r="E6" s="42"/>
      <c r="F6" s="7"/>
      <c r="G6" s="7"/>
      <c r="H6" s="8"/>
    </row>
    <row r="7" spans="1:8" x14ac:dyDescent="0.25">
      <c r="A7" s="7">
        <v>297</v>
      </c>
      <c r="B7" s="7" t="s">
        <v>9</v>
      </c>
      <c r="C7" s="80">
        <v>0.35899999999999999</v>
      </c>
      <c r="D7" s="24">
        <v>0.36199999999999999</v>
      </c>
      <c r="E7" s="42">
        <f t="shared" si="0"/>
        <v>99.171270718232037</v>
      </c>
      <c r="F7" s="7">
        <f t="shared" si="1"/>
        <v>3.0000000000000027E-3</v>
      </c>
      <c r="G7" s="7" t="s">
        <v>5</v>
      </c>
      <c r="H7" s="15">
        <f t="shared" si="2"/>
        <v>0.21428571428571447</v>
      </c>
    </row>
    <row r="8" spans="1:8" x14ac:dyDescent="0.25">
      <c r="A8" s="7">
        <v>316</v>
      </c>
      <c r="B8" s="7" t="s">
        <v>10</v>
      </c>
      <c r="C8" s="89">
        <v>0.36580000000000001</v>
      </c>
      <c r="D8" s="24">
        <v>0.36199999999999999</v>
      </c>
      <c r="E8" s="42">
        <f t="shared" si="0"/>
        <v>101.04972375690609</v>
      </c>
      <c r="F8" s="7">
        <f t="shared" si="1"/>
        <v>3.8000000000000256E-3</v>
      </c>
      <c r="G8" s="7" t="s">
        <v>5</v>
      </c>
      <c r="H8" s="8">
        <f t="shared" si="2"/>
        <v>0.27142857142857324</v>
      </c>
    </row>
    <row r="9" spans="1:8" x14ac:dyDescent="0.25">
      <c r="A9" s="52"/>
      <c r="B9" s="52"/>
      <c r="C9" s="52"/>
      <c r="D9" s="52"/>
    </row>
    <row r="10" spans="1:8" x14ac:dyDescent="0.25">
      <c r="B10" s="50"/>
      <c r="C10" s="51"/>
    </row>
    <row r="30" spans="1:12" s="30" customFormat="1" ht="18.75" x14ac:dyDescent="0.3">
      <c r="A30" s="92" t="s">
        <v>63</v>
      </c>
      <c r="B30" s="92"/>
      <c r="C30" s="92"/>
      <c r="D30" s="92"/>
      <c r="E30" s="92"/>
      <c r="F30" s="92"/>
      <c r="G30" s="27" t="s">
        <v>16</v>
      </c>
      <c r="H30" s="28">
        <v>4.4999999999999998E-2</v>
      </c>
    </row>
    <row r="31" spans="1:12" s="26" customFormat="1" ht="60" x14ac:dyDescent="0.25">
      <c r="A31" s="25" t="s">
        <v>0</v>
      </c>
      <c r="B31" s="25" t="s">
        <v>1</v>
      </c>
      <c r="C31" s="25" t="s">
        <v>38</v>
      </c>
      <c r="D31" s="16" t="s">
        <v>49</v>
      </c>
      <c r="E31" s="17" t="s">
        <v>2</v>
      </c>
      <c r="F31" s="18" t="s">
        <v>39</v>
      </c>
      <c r="G31" s="18" t="s">
        <v>3</v>
      </c>
      <c r="H31" s="18" t="s">
        <v>14</v>
      </c>
    </row>
    <row r="32" spans="1:12" x14ac:dyDescent="0.25">
      <c r="A32" s="2">
        <v>1</v>
      </c>
      <c r="B32" s="2" t="s">
        <v>4</v>
      </c>
      <c r="C32" s="88">
        <v>0.93500000000000005</v>
      </c>
      <c r="D32" s="15">
        <v>0.91900000000000004</v>
      </c>
      <c r="E32" s="42">
        <f>(C32/D32)*100</f>
        <v>101.74102285092492</v>
      </c>
      <c r="F32" s="8">
        <f>ABS(D32-C32)</f>
        <v>1.6000000000000014E-2</v>
      </c>
      <c r="G32" s="8" t="s">
        <v>5</v>
      </c>
      <c r="H32" s="8">
        <f>ABS((C32-D32)/$H$30)</f>
        <v>0.3555555555555559</v>
      </c>
      <c r="I32" s="43"/>
      <c r="J32" s="44"/>
      <c r="K32" s="44"/>
      <c r="L32" s="44"/>
    </row>
    <row r="33" spans="1:8" x14ac:dyDescent="0.25">
      <c r="A33" s="7">
        <v>59</v>
      </c>
      <c r="B33" s="7" t="s">
        <v>6</v>
      </c>
      <c r="C33" s="87">
        <v>0.92800000000000005</v>
      </c>
      <c r="D33" s="15">
        <v>0.91900000000000004</v>
      </c>
      <c r="E33" s="42">
        <f>(C33/D33)*100</f>
        <v>100.97932535364527</v>
      </c>
      <c r="F33" s="7">
        <f>ABS(D33-C33)</f>
        <v>9.000000000000008E-3</v>
      </c>
      <c r="G33" s="7" t="s">
        <v>5</v>
      </c>
      <c r="H33" s="8">
        <f>ABS((C33-D33)/$H$30)</f>
        <v>0.20000000000000018</v>
      </c>
    </row>
    <row r="34" spans="1:8" x14ac:dyDescent="0.25">
      <c r="A34" s="7">
        <v>297</v>
      </c>
      <c r="B34" s="7" t="s">
        <v>9</v>
      </c>
      <c r="C34" s="80">
        <v>0.90200000000000002</v>
      </c>
      <c r="D34" s="15">
        <v>0.91900000000000004</v>
      </c>
      <c r="E34" s="42">
        <f>(C34/D34)*100</f>
        <v>98.150163220892267</v>
      </c>
      <c r="F34" s="7">
        <f>ABS(D34-C34)</f>
        <v>1.7000000000000015E-2</v>
      </c>
      <c r="G34" s="7" t="s">
        <v>5</v>
      </c>
      <c r="H34" s="8">
        <f>ABS((C34-D34)/$H$30)</f>
        <v>0.3777777777777781</v>
      </c>
    </row>
  </sheetData>
  <mergeCells count="2">
    <mergeCell ref="A1:F1"/>
    <mergeCell ref="A30:F30"/>
  </mergeCells>
  <conditionalFormatting sqref="H3:H8">
    <cfRule type="cellIs" dxfId="14" priority="13" operator="greaterThan">
      <formula>2</formula>
    </cfRule>
    <cfRule type="cellIs" dxfId="13" priority="14" operator="between">
      <formula>1</formula>
      <formula>2</formula>
    </cfRule>
    <cfRule type="cellIs" dxfId="12" priority="15" operator="lessThanOrEqual">
      <formula>1</formula>
    </cfRule>
  </conditionalFormatting>
  <conditionalFormatting sqref="H32:H34">
    <cfRule type="cellIs" dxfId="11" priority="10" operator="greaterThan">
      <formula>2</formula>
    </cfRule>
    <cfRule type="cellIs" dxfId="10" priority="11" operator="between">
      <formula>1.01</formula>
      <formula>2</formula>
    </cfRule>
    <cfRule type="cellIs" dxfId="9" priority="12" operator="lessThanOrEqual">
      <formula>1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43" zoomScale="120" zoomScaleNormal="120" workbookViewId="0">
      <selection activeCell="J32" sqref="J32"/>
    </sheetView>
  </sheetViews>
  <sheetFormatPr defaultRowHeight="15" x14ac:dyDescent="0.25"/>
  <cols>
    <col min="2" max="2" width="11.28515625" bestFit="1" customWidth="1"/>
    <col min="3" max="3" width="17.85546875" customWidth="1"/>
    <col min="6" max="6" width="11.42578125" customWidth="1"/>
    <col min="7" max="7" width="12" bestFit="1" customWidth="1"/>
    <col min="8" max="8" width="9.28515625" bestFit="1" customWidth="1"/>
  </cols>
  <sheetData>
    <row r="1" spans="1:8" s="34" customFormat="1" ht="18.75" x14ac:dyDescent="0.3">
      <c r="A1" s="92" t="s">
        <v>64</v>
      </c>
      <c r="B1" s="92"/>
      <c r="C1" s="92"/>
      <c r="D1" s="92"/>
      <c r="E1" s="92"/>
      <c r="F1" s="92"/>
      <c r="G1" s="27" t="s">
        <v>16</v>
      </c>
      <c r="H1" s="28">
        <v>6.0000000000000001E-3</v>
      </c>
    </row>
    <row r="2" spans="1:8" s="26" customFormat="1" ht="45" x14ac:dyDescent="0.25">
      <c r="A2" s="25" t="s">
        <v>0</v>
      </c>
      <c r="B2" s="25" t="s">
        <v>1</v>
      </c>
      <c r="C2" s="70" t="s">
        <v>38</v>
      </c>
      <c r="D2" s="16" t="s">
        <v>50</v>
      </c>
      <c r="E2" s="17" t="s">
        <v>2</v>
      </c>
      <c r="F2" s="18" t="s">
        <v>39</v>
      </c>
      <c r="G2" s="18" t="s">
        <v>3</v>
      </c>
      <c r="H2" s="18" t="s">
        <v>14</v>
      </c>
    </row>
    <row r="3" spans="1:8" x14ac:dyDescent="0.25">
      <c r="A3" s="2">
        <v>1</v>
      </c>
      <c r="B3" s="2" t="s">
        <v>4</v>
      </c>
      <c r="C3" s="82">
        <v>4.2999999999999997E-2</v>
      </c>
      <c r="D3" s="24">
        <v>4.4999999999999998E-2</v>
      </c>
      <c r="E3" s="42">
        <f>(C3/D3)*100</f>
        <v>95.555555555555543</v>
      </c>
      <c r="F3" s="8">
        <f>ABS(D3-C3)</f>
        <v>2.0000000000000018E-3</v>
      </c>
      <c r="G3" s="8" t="s">
        <v>5</v>
      </c>
      <c r="H3" s="8">
        <f>ABS((C3-D3)/$H$1)</f>
        <v>0.33333333333333365</v>
      </c>
    </row>
    <row r="4" spans="1:8" x14ac:dyDescent="0.25">
      <c r="A4" s="2">
        <v>59</v>
      </c>
      <c r="B4" s="2" t="s">
        <v>6</v>
      </c>
      <c r="C4" s="84">
        <v>3.6999999999999998E-2</v>
      </c>
      <c r="D4" s="24">
        <v>4.4999999999999998E-2</v>
      </c>
      <c r="E4" s="72">
        <f t="shared" ref="E4:E10" si="0">(C4/D4)*100</f>
        <v>82.222222222222214</v>
      </c>
      <c r="F4" s="2">
        <f t="shared" ref="F4:F10" si="1">ABS(D4-C4)</f>
        <v>8.0000000000000002E-3</v>
      </c>
      <c r="G4" s="2" t="s">
        <v>5</v>
      </c>
      <c r="H4" s="8">
        <f t="shared" ref="H4:H12" si="2">ABS((C4-D4)/$H$1)</f>
        <v>1.3333333333333333</v>
      </c>
    </row>
    <row r="5" spans="1:8" x14ac:dyDescent="0.25">
      <c r="A5" s="2">
        <v>105</v>
      </c>
      <c r="B5" s="2" t="s">
        <v>7</v>
      </c>
      <c r="C5" s="84">
        <v>4.7E-2</v>
      </c>
      <c r="D5" s="24">
        <v>4.4999999999999998E-2</v>
      </c>
      <c r="E5" s="72">
        <f t="shared" si="0"/>
        <v>104.44444444444446</v>
      </c>
      <c r="F5" s="2">
        <f t="shared" si="1"/>
        <v>2.0000000000000018E-3</v>
      </c>
      <c r="G5" s="2" t="s">
        <v>5</v>
      </c>
      <c r="H5" s="8">
        <f t="shared" si="2"/>
        <v>0.33333333333333365</v>
      </c>
    </row>
    <row r="6" spans="1:8" x14ac:dyDescent="0.25">
      <c r="A6" s="2">
        <v>118</v>
      </c>
      <c r="B6" s="2" t="s">
        <v>34</v>
      </c>
      <c r="C6" s="85" t="s">
        <v>69</v>
      </c>
      <c r="D6" s="24"/>
      <c r="E6" s="72"/>
      <c r="F6" s="2"/>
      <c r="G6" s="2"/>
      <c r="H6" s="8"/>
    </row>
    <row r="7" spans="1:8" x14ac:dyDescent="0.25">
      <c r="A7" s="2">
        <v>198</v>
      </c>
      <c r="B7" s="2" t="s">
        <v>8</v>
      </c>
      <c r="C7" s="84">
        <v>4.1000000000000002E-2</v>
      </c>
      <c r="D7" s="24">
        <v>4.4999999999999998E-2</v>
      </c>
      <c r="E7" s="72">
        <f t="shared" si="0"/>
        <v>91.111111111111114</v>
      </c>
      <c r="F7" s="2">
        <f>ABS(D7-C7)</f>
        <v>3.9999999999999966E-3</v>
      </c>
      <c r="G7" s="2" t="s">
        <v>5</v>
      </c>
      <c r="H7" s="8">
        <f t="shared" si="2"/>
        <v>0.66666666666666607</v>
      </c>
    </row>
    <row r="8" spans="1:8" x14ac:dyDescent="0.25">
      <c r="A8" s="2">
        <v>297</v>
      </c>
      <c r="B8" s="2" t="s">
        <v>9</v>
      </c>
      <c r="C8" s="84">
        <v>4.3999999999999997E-2</v>
      </c>
      <c r="D8" s="24">
        <v>4.4999999999999998E-2</v>
      </c>
      <c r="E8" s="72">
        <f>(C8/D8)*100</f>
        <v>97.777777777777771</v>
      </c>
      <c r="F8" s="2">
        <f t="shared" si="1"/>
        <v>1.0000000000000009E-3</v>
      </c>
      <c r="G8" s="2" t="s">
        <v>5</v>
      </c>
      <c r="H8" s="8">
        <f t="shared" si="2"/>
        <v>0.16666666666666682</v>
      </c>
    </row>
    <row r="9" spans="1:8" x14ac:dyDescent="0.25">
      <c r="A9" s="2">
        <v>316</v>
      </c>
      <c r="B9" s="2" t="s">
        <v>10</v>
      </c>
      <c r="C9" s="84">
        <v>4.5499999999999999E-2</v>
      </c>
      <c r="D9" s="24">
        <v>4.4999999999999998E-2</v>
      </c>
      <c r="E9" s="72">
        <f t="shared" si="0"/>
        <v>101.11111111111111</v>
      </c>
      <c r="F9" s="2">
        <f t="shared" si="1"/>
        <v>5.0000000000000044E-4</v>
      </c>
      <c r="G9" s="2" t="s">
        <v>5</v>
      </c>
      <c r="H9" s="8">
        <f t="shared" si="2"/>
        <v>8.3333333333333412E-2</v>
      </c>
    </row>
    <row r="10" spans="1:8" x14ac:dyDescent="0.25">
      <c r="A10" s="2">
        <v>318</v>
      </c>
      <c r="B10" s="2" t="s">
        <v>11</v>
      </c>
      <c r="C10" s="86">
        <v>4.7600000000000003E-2</v>
      </c>
      <c r="D10" s="24">
        <v>4.4999999999999998E-2</v>
      </c>
      <c r="E10" s="72">
        <f t="shared" si="0"/>
        <v>105.7777777777778</v>
      </c>
      <c r="F10" s="2">
        <f t="shared" si="1"/>
        <v>2.6000000000000051E-3</v>
      </c>
      <c r="G10" s="2" t="s">
        <v>5</v>
      </c>
      <c r="H10" s="8">
        <f t="shared" si="2"/>
        <v>0.43333333333333418</v>
      </c>
    </row>
    <row r="11" spans="1:8" x14ac:dyDescent="0.25">
      <c r="A11" s="2">
        <v>319</v>
      </c>
      <c r="B11" s="2" t="s">
        <v>12</v>
      </c>
      <c r="C11" s="84">
        <v>4.4999999999999998E-2</v>
      </c>
      <c r="D11" s="24">
        <v>4.4999999999999998E-2</v>
      </c>
      <c r="E11" s="72">
        <f>(C11/D11)*100</f>
        <v>100</v>
      </c>
      <c r="F11" s="2">
        <f>ABS(D11-C11)</f>
        <v>0</v>
      </c>
      <c r="G11" s="2" t="s">
        <v>5</v>
      </c>
      <c r="H11" s="8">
        <f t="shared" si="2"/>
        <v>0</v>
      </c>
    </row>
    <row r="12" spans="1:8" x14ac:dyDescent="0.25">
      <c r="A12" s="2">
        <v>320</v>
      </c>
      <c r="B12" s="2" t="s">
        <v>13</v>
      </c>
      <c r="C12" s="84">
        <v>4.3700000000000003E-2</v>
      </c>
      <c r="D12" s="24">
        <v>4.4999999999999998E-2</v>
      </c>
      <c r="E12" s="72">
        <f>(C12/D12)*100</f>
        <v>97.111111111111128</v>
      </c>
      <c r="F12" s="2">
        <f>ABS(D12-C12)</f>
        <v>1.2999999999999956E-3</v>
      </c>
      <c r="G12" s="2" t="s">
        <v>5</v>
      </c>
      <c r="H12" s="8">
        <f t="shared" si="2"/>
        <v>0.21666666666666592</v>
      </c>
    </row>
    <row r="13" spans="1:8" x14ac:dyDescent="0.25">
      <c r="A13" s="63"/>
      <c r="B13" s="63"/>
      <c r="C13" s="63"/>
      <c r="D13" s="63"/>
      <c r="E13" s="63"/>
      <c r="F13" s="45"/>
      <c r="G13" s="45"/>
      <c r="H13" s="47"/>
    </row>
    <row r="14" spans="1:8" x14ac:dyDescent="0.25">
      <c r="A14" s="3"/>
      <c r="B14" s="61"/>
      <c r="C14" s="62"/>
    </row>
    <row r="15" spans="1:8" x14ac:dyDescent="0.25">
      <c r="A15" s="3"/>
      <c r="B15" s="3"/>
      <c r="C15" s="3"/>
    </row>
    <row r="36" spans="1:8" s="30" customFormat="1" ht="18.75" x14ac:dyDescent="0.3">
      <c r="A36" s="92" t="s">
        <v>65</v>
      </c>
      <c r="B36" s="92"/>
      <c r="C36" s="92"/>
      <c r="D36" s="92"/>
      <c r="E36" s="92"/>
      <c r="F36" s="92"/>
      <c r="G36" s="27" t="s">
        <v>16</v>
      </c>
      <c r="H36" s="41">
        <v>0.01</v>
      </c>
    </row>
    <row r="37" spans="1:8" s="26" customFormat="1" ht="45" x14ac:dyDescent="0.25">
      <c r="A37" s="25" t="s">
        <v>0</v>
      </c>
      <c r="B37" s="25" t="s">
        <v>1</v>
      </c>
      <c r="C37" s="70" t="s">
        <v>38</v>
      </c>
      <c r="D37" s="16" t="s">
        <v>51</v>
      </c>
      <c r="E37" s="17" t="s">
        <v>2</v>
      </c>
      <c r="F37" s="18" t="s">
        <v>39</v>
      </c>
      <c r="G37" s="18" t="s">
        <v>3</v>
      </c>
      <c r="H37" s="18" t="s">
        <v>14</v>
      </c>
    </row>
    <row r="38" spans="1:8" x14ac:dyDescent="0.25">
      <c r="A38" s="2">
        <v>1</v>
      </c>
      <c r="B38" s="2" t="s">
        <v>4</v>
      </c>
      <c r="C38" s="82">
        <v>0.29299999999999998</v>
      </c>
      <c r="D38" s="24">
        <v>0.28999999999999998</v>
      </c>
      <c r="E38" s="42">
        <f>(C38/D38)*100</f>
        <v>101.03448275862068</v>
      </c>
      <c r="F38" s="8">
        <f>ABS(D38-C38)</f>
        <v>3.0000000000000027E-3</v>
      </c>
      <c r="G38" s="8" t="s">
        <v>5</v>
      </c>
      <c r="H38" s="8">
        <f t="shared" ref="H38:H42" si="3">ABS((C38-D38)/$H$36)</f>
        <v>0.30000000000000027</v>
      </c>
    </row>
    <row r="39" spans="1:8" x14ac:dyDescent="0.25">
      <c r="A39" s="2">
        <v>59</v>
      </c>
      <c r="B39" s="2" t="s">
        <v>6</v>
      </c>
      <c r="C39" s="84">
        <v>0.27500000000000002</v>
      </c>
      <c r="D39" s="24">
        <v>0.28999999999999998</v>
      </c>
      <c r="E39" s="72">
        <f t="shared" ref="E39:E42" si="4">(C39/D39)*100</f>
        <v>94.827586206896569</v>
      </c>
      <c r="F39" s="2">
        <f t="shared" ref="F39:F42" si="5">ABS(D39-C39)</f>
        <v>1.4999999999999958E-2</v>
      </c>
      <c r="G39" s="2" t="s">
        <v>5</v>
      </c>
      <c r="H39" s="8">
        <f t="shared" si="3"/>
        <v>1.4999999999999958</v>
      </c>
    </row>
    <row r="40" spans="1:8" x14ac:dyDescent="0.25">
      <c r="A40" s="2">
        <v>198</v>
      </c>
      <c r="B40" s="2" t="s">
        <v>8</v>
      </c>
      <c r="C40" s="84">
        <v>0.29099999999999998</v>
      </c>
      <c r="D40" s="24">
        <v>0.28999999999999998</v>
      </c>
      <c r="E40" s="72">
        <f t="shared" si="4"/>
        <v>100.34482758620689</v>
      </c>
      <c r="F40" s="2">
        <f t="shared" si="5"/>
        <v>1.0000000000000009E-3</v>
      </c>
      <c r="G40" s="2" t="s">
        <v>5</v>
      </c>
      <c r="H40" s="8">
        <f t="shared" si="3"/>
        <v>0.10000000000000009</v>
      </c>
    </row>
    <row r="41" spans="1:8" x14ac:dyDescent="0.25">
      <c r="A41" s="2">
        <v>297</v>
      </c>
      <c r="B41" s="2" t="s">
        <v>9</v>
      </c>
      <c r="C41" s="84">
        <v>0.29599999999999999</v>
      </c>
      <c r="D41" s="24">
        <v>0.28999999999999998</v>
      </c>
      <c r="E41" s="72">
        <f t="shared" si="4"/>
        <v>102.06896551724138</v>
      </c>
      <c r="F41" s="2">
        <f t="shared" si="5"/>
        <v>6.0000000000000053E-3</v>
      </c>
      <c r="G41" s="2" t="s">
        <v>5</v>
      </c>
      <c r="H41" s="8">
        <f t="shared" si="3"/>
        <v>0.60000000000000053</v>
      </c>
    </row>
    <row r="42" spans="1:8" x14ac:dyDescent="0.25">
      <c r="A42" s="2">
        <v>318</v>
      </c>
      <c r="B42" s="2" t="s">
        <v>11</v>
      </c>
      <c r="C42" s="86">
        <v>0.30320000000000003</v>
      </c>
      <c r="D42" s="24">
        <v>0.28999999999999998</v>
      </c>
      <c r="E42" s="72">
        <f t="shared" si="4"/>
        <v>104.55172413793106</v>
      </c>
      <c r="F42" s="2">
        <f t="shared" si="5"/>
        <v>1.3200000000000045E-2</v>
      </c>
      <c r="G42" s="2" t="s">
        <v>5</v>
      </c>
      <c r="H42" s="8">
        <f t="shared" si="3"/>
        <v>1.3200000000000045</v>
      </c>
    </row>
    <row r="43" spans="1:8" x14ac:dyDescent="0.25">
      <c r="A43" s="2">
        <v>320</v>
      </c>
      <c r="B43" s="2" t="s">
        <v>13</v>
      </c>
      <c r="C43" s="84" t="s">
        <v>37</v>
      </c>
      <c r="D43" s="24"/>
      <c r="E43" s="72"/>
      <c r="F43" s="2"/>
      <c r="G43" s="2"/>
      <c r="H43" s="8"/>
    </row>
    <row r="44" spans="1:8" x14ac:dyDescent="0.25">
      <c r="A44" s="2">
        <v>319</v>
      </c>
      <c r="B44" s="2" t="s">
        <v>12</v>
      </c>
      <c r="C44" s="84">
        <v>0.29499999999999998</v>
      </c>
      <c r="D44" s="24">
        <v>0.28999999999999998</v>
      </c>
      <c r="E44" s="72">
        <f>(C44/D44)*100</f>
        <v>101.72413793103448</v>
      </c>
      <c r="F44" s="2">
        <f>ABS(D44-C44)</f>
        <v>5.0000000000000044E-3</v>
      </c>
      <c r="G44" s="2" t="s">
        <v>5</v>
      </c>
      <c r="H44" s="8">
        <f>ABS((C44-D44)/$H$36)</f>
        <v>0.50000000000000044</v>
      </c>
    </row>
  </sheetData>
  <mergeCells count="2">
    <mergeCell ref="A1:F1"/>
    <mergeCell ref="A36:F36"/>
  </mergeCells>
  <conditionalFormatting sqref="H3:H13 H38:H44">
    <cfRule type="cellIs" dxfId="8" priority="10" operator="greaterThan">
      <formula>2</formula>
    </cfRule>
    <cfRule type="cellIs" dxfId="7" priority="11" operator="between">
      <formula>1.01</formula>
      <formula>2</formula>
    </cfRule>
    <cfRule type="cellIs" dxfId="6" priority="12" operator="lessThanOrEqual">
      <formula>1</formula>
    </cfRule>
  </conditionalFormatting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opLeftCell="A7" zoomScale="120" zoomScaleNormal="120" workbookViewId="0">
      <selection activeCell="J21" sqref="J21"/>
    </sheetView>
  </sheetViews>
  <sheetFormatPr defaultRowHeight="15" x14ac:dyDescent="0.25"/>
  <cols>
    <col min="2" max="2" width="11.28515625" bestFit="1" customWidth="1"/>
    <col min="3" max="3" width="22" bestFit="1" customWidth="1"/>
    <col min="6" max="6" width="10.7109375" customWidth="1"/>
    <col min="7" max="7" width="12" bestFit="1" customWidth="1"/>
    <col min="8" max="8" width="9.28515625" bestFit="1" customWidth="1"/>
  </cols>
  <sheetData>
    <row r="1" spans="1:8" s="30" customFormat="1" ht="18.75" x14ac:dyDescent="0.3">
      <c r="A1" s="92" t="s">
        <v>66</v>
      </c>
      <c r="B1" s="92"/>
      <c r="C1" s="92"/>
      <c r="D1" s="92"/>
      <c r="E1" s="92"/>
      <c r="F1" s="92"/>
      <c r="G1" s="27" t="s">
        <v>16</v>
      </c>
      <c r="H1" s="28">
        <v>1.9E-2</v>
      </c>
    </row>
    <row r="2" spans="1:8" s="26" customFormat="1" ht="45" x14ac:dyDescent="0.25">
      <c r="A2" s="25" t="s">
        <v>0</v>
      </c>
      <c r="B2" s="25" t="s">
        <v>1</v>
      </c>
      <c r="C2" s="25" t="s">
        <v>38</v>
      </c>
      <c r="D2" s="16" t="s">
        <v>52</v>
      </c>
      <c r="E2" s="17" t="s">
        <v>2</v>
      </c>
      <c r="F2" s="18" t="s">
        <v>39</v>
      </c>
      <c r="G2" s="18" t="s">
        <v>3</v>
      </c>
      <c r="H2" s="18" t="s">
        <v>14</v>
      </c>
    </row>
    <row r="3" spans="1:8" x14ac:dyDescent="0.25">
      <c r="A3" s="2">
        <v>1</v>
      </c>
      <c r="B3" s="2" t="s">
        <v>4</v>
      </c>
      <c r="C3" s="82">
        <v>0.38</v>
      </c>
      <c r="D3" s="24">
        <v>0.36199999999999999</v>
      </c>
      <c r="E3" s="42">
        <f>(C3/D3)*100</f>
        <v>104.97237569060773</v>
      </c>
      <c r="F3" s="39">
        <f>ABS(D3-C3)</f>
        <v>1.8000000000000016E-2</v>
      </c>
      <c r="G3" s="8" t="s">
        <v>5</v>
      </c>
      <c r="H3" s="8">
        <f>ABS((C3-D3)/$H$1)</f>
        <v>0.94736842105263241</v>
      </c>
    </row>
    <row r="4" spans="1:8" x14ac:dyDescent="0.25">
      <c r="A4" s="7">
        <v>59</v>
      </c>
      <c r="B4" s="7" t="s">
        <v>6</v>
      </c>
      <c r="C4" s="80">
        <v>0.35899999999999999</v>
      </c>
      <c r="D4" s="24">
        <v>0.36199999999999999</v>
      </c>
      <c r="E4" s="42">
        <f t="shared" ref="E4:E12" si="0">(C4/D4)*100</f>
        <v>99.171270718232037</v>
      </c>
      <c r="F4" s="39">
        <f t="shared" ref="F4:F12" si="1">ABS(D4-C4)</f>
        <v>3.0000000000000027E-3</v>
      </c>
      <c r="G4" s="7" t="s">
        <v>5</v>
      </c>
      <c r="H4" s="8">
        <f t="shared" ref="H4:H12" si="2">ABS((C4-D4)/$H$1)</f>
        <v>0.15789473684210542</v>
      </c>
    </row>
    <row r="5" spans="1:8" x14ac:dyDescent="0.25">
      <c r="A5" s="7">
        <v>105</v>
      </c>
      <c r="B5" s="7" t="s">
        <v>7</v>
      </c>
      <c r="C5" s="87">
        <v>0.38</v>
      </c>
      <c r="D5" s="24">
        <v>0.36199999999999999</v>
      </c>
      <c r="E5" s="42">
        <f t="shared" si="0"/>
        <v>104.97237569060773</v>
      </c>
      <c r="F5" s="39">
        <f t="shared" si="1"/>
        <v>1.8000000000000016E-2</v>
      </c>
      <c r="G5" s="7" t="s">
        <v>5</v>
      </c>
      <c r="H5" s="8">
        <f t="shared" si="2"/>
        <v>0.94736842105263241</v>
      </c>
    </row>
    <row r="6" spans="1:8" x14ac:dyDescent="0.25">
      <c r="A6" s="7">
        <v>118</v>
      </c>
      <c r="B6" s="7" t="s">
        <v>34</v>
      </c>
      <c r="C6" s="87" t="s">
        <v>69</v>
      </c>
      <c r="D6" s="24"/>
      <c r="E6" s="42"/>
      <c r="F6" s="39"/>
      <c r="G6" s="7"/>
      <c r="H6" s="8"/>
    </row>
    <row r="7" spans="1:8" x14ac:dyDescent="0.25">
      <c r="A7" s="7">
        <v>198</v>
      </c>
      <c r="B7" s="7" t="s">
        <v>8</v>
      </c>
      <c r="C7" s="80">
        <v>0.36</v>
      </c>
      <c r="D7" s="24">
        <v>0.36199999999999999</v>
      </c>
      <c r="E7" s="42">
        <f>(C7/D7)*100</f>
        <v>99.447513812154696</v>
      </c>
      <c r="F7" s="39">
        <f>ABS(D7-C7)</f>
        <v>2.0000000000000018E-3</v>
      </c>
      <c r="G7" s="7" t="s">
        <v>5</v>
      </c>
      <c r="H7" s="8">
        <f>ABS((C7-D7)/$H$1)</f>
        <v>0.10526315789473693</v>
      </c>
    </row>
    <row r="8" spans="1:8" x14ac:dyDescent="0.25">
      <c r="A8" s="7">
        <v>297</v>
      </c>
      <c r="B8" s="7" t="s">
        <v>9</v>
      </c>
      <c r="C8" s="80">
        <v>0.35899999999999999</v>
      </c>
      <c r="D8" s="24">
        <v>0.36199999999999999</v>
      </c>
      <c r="E8" s="42">
        <f t="shared" si="0"/>
        <v>99.171270718232037</v>
      </c>
      <c r="F8" s="39">
        <f t="shared" si="1"/>
        <v>3.0000000000000027E-3</v>
      </c>
      <c r="G8" s="7" t="s">
        <v>5</v>
      </c>
      <c r="H8" s="8">
        <f t="shared" si="2"/>
        <v>0.15789473684210542</v>
      </c>
    </row>
    <row r="9" spans="1:8" x14ac:dyDescent="0.25">
      <c r="A9" s="7">
        <v>316</v>
      </c>
      <c r="B9" s="7" t="s">
        <v>10</v>
      </c>
      <c r="C9" s="89">
        <v>0.36599999999999999</v>
      </c>
      <c r="D9" s="24">
        <v>0.36199999999999999</v>
      </c>
      <c r="E9" s="42">
        <f t="shared" si="0"/>
        <v>101.10497237569061</v>
      </c>
      <c r="F9" s="39">
        <f t="shared" si="1"/>
        <v>4.0000000000000036E-3</v>
      </c>
      <c r="G9" s="7" t="s">
        <v>5</v>
      </c>
      <c r="H9" s="8">
        <f t="shared" si="2"/>
        <v>0.21052631578947387</v>
      </c>
    </row>
    <row r="10" spans="1:8" x14ac:dyDescent="0.25">
      <c r="A10" s="7">
        <v>318</v>
      </c>
      <c r="B10" s="7" t="s">
        <v>11</v>
      </c>
      <c r="C10" s="80">
        <v>0.38100000000000001</v>
      </c>
      <c r="D10" s="24">
        <v>0.36199999999999999</v>
      </c>
      <c r="E10" s="42">
        <f t="shared" si="0"/>
        <v>105.24861878453041</v>
      </c>
      <c r="F10" s="39">
        <f t="shared" si="1"/>
        <v>1.9000000000000017E-2</v>
      </c>
      <c r="G10" s="7" t="s">
        <v>5</v>
      </c>
      <c r="H10" s="8">
        <f t="shared" si="2"/>
        <v>1.0000000000000009</v>
      </c>
    </row>
    <row r="11" spans="1:8" x14ac:dyDescent="0.25">
      <c r="A11" s="7">
        <v>319</v>
      </c>
      <c r="B11" s="7" t="s">
        <v>12</v>
      </c>
      <c r="C11" s="80">
        <v>0.36299999999999999</v>
      </c>
      <c r="D11" s="24">
        <v>0.36199999999999999</v>
      </c>
      <c r="E11" s="42">
        <f t="shared" si="0"/>
        <v>100.27624309392264</v>
      </c>
      <c r="F11" s="39">
        <f t="shared" si="1"/>
        <v>1.0000000000000009E-3</v>
      </c>
      <c r="G11" s="7" t="s">
        <v>5</v>
      </c>
      <c r="H11" s="8">
        <f t="shared" si="2"/>
        <v>5.2631578947368467E-2</v>
      </c>
    </row>
    <row r="12" spans="1:8" x14ac:dyDescent="0.25">
      <c r="A12" s="7">
        <v>320</v>
      </c>
      <c r="B12" s="9" t="s">
        <v>13</v>
      </c>
      <c r="C12" s="83">
        <v>0.36399999999999999</v>
      </c>
      <c r="D12" s="24">
        <v>0.36199999999999999</v>
      </c>
      <c r="E12" s="42">
        <f t="shared" si="0"/>
        <v>100.55248618784532</v>
      </c>
      <c r="F12" s="39">
        <f t="shared" si="1"/>
        <v>2.0000000000000018E-3</v>
      </c>
      <c r="G12" s="7" t="s">
        <v>5</v>
      </c>
      <c r="H12" s="8">
        <f t="shared" si="2"/>
        <v>0.10526315789473693</v>
      </c>
    </row>
    <row r="13" spans="1:8" x14ac:dyDescent="0.25">
      <c r="A13" s="58"/>
      <c r="B13" s="58"/>
      <c r="C13" s="58"/>
      <c r="D13" s="58"/>
      <c r="E13" s="58"/>
      <c r="F13" s="47"/>
      <c r="G13" s="49"/>
      <c r="H13" s="47"/>
    </row>
    <row r="14" spans="1:8" x14ac:dyDescent="0.25">
      <c r="B14" s="50"/>
      <c r="C14" s="51"/>
    </row>
    <row r="15" spans="1:8" x14ac:dyDescent="0.25">
      <c r="B15" s="3"/>
      <c r="C15" s="3"/>
    </row>
    <row r="37" spans="1:8" s="30" customFormat="1" ht="18.75" x14ac:dyDescent="0.3">
      <c r="A37" s="92" t="s">
        <v>67</v>
      </c>
      <c r="B37" s="92"/>
      <c r="C37" s="92"/>
      <c r="D37" s="92"/>
      <c r="E37" s="92"/>
      <c r="F37" s="92"/>
      <c r="G37" s="27" t="s">
        <v>16</v>
      </c>
      <c r="H37" s="28">
        <v>3.5999999999999997E-2</v>
      </c>
    </row>
    <row r="38" spans="1:8" s="26" customFormat="1" ht="45" x14ac:dyDescent="0.25">
      <c r="A38" s="25" t="s">
        <v>0</v>
      </c>
      <c r="B38" s="25" t="s">
        <v>1</v>
      </c>
      <c r="C38" s="25" t="s">
        <v>38</v>
      </c>
      <c r="D38" s="16" t="s">
        <v>53</v>
      </c>
      <c r="E38" s="17" t="s">
        <v>2</v>
      </c>
      <c r="F38" s="18" t="s">
        <v>39</v>
      </c>
      <c r="G38" s="18" t="s">
        <v>3</v>
      </c>
      <c r="H38" s="18" t="s">
        <v>14</v>
      </c>
    </row>
    <row r="39" spans="1:8" x14ac:dyDescent="0.25">
      <c r="A39" s="2">
        <v>1</v>
      </c>
      <c r="B39" s="2" t="s">
        <v>4</v>
      </c>
      <c r="C39" s="88">
        <v>0.94199999999999995</v>
      </c>
      <c r="D39" s="15">
        <v>0.93300000000000005</v>
      </c>
      <c r="E39" s="42">
        <f>(C39/D39)*100</f>
        <v>100.96463022508037</v>
      </c>
      <c r="F39" s="39">
        <f>ABS(D39-C39)</f>
        <v>8.999999999999897E-3</v>
      </c>
      <c r="G39" s="8" t="s">
        <v>5</v>
      </c>
      <c r="H39" s="8">
        <f>ABS((C39-D39)/$H$37)</f>
        <v>0.24999999999999717</v>
      </c>
    </row>
    <row r="40" spans="1:8" x14ac:dyDescent="0.25">
      <c r="A40" s="2">
        <v>59</v>
      </c>
      <c r="B40" s="2" t="s">
        <v>6</v>
      </c>
      <c r="C40" s="85">
        <v>0.93500000000000005</v>
      </c>
      <c r="D40" s="15">
        <v>0.93300000000000005</v>
      </c>
      <c r="E40" s="72">
        <f t="shared" ref="E40:E45" si="3">(C40/D40)*100</f>
        <v>100.21436227224008</v>
      </c>
      <c r="F40" s="40">
        <f t="shared" ref="F40:F45" si="4">ABS(D40-C40)</f>
        <v>2.0000000000000018E-3</v>
      </c>
      <c r="G40" s="2" t="s">
        <v>5</v>
      </c>
      <c r="H40" s="8">
        <f t="shared" ref="H40:H45" si="5">ABS((C40-D40)/$H$37)</f>
        <v>5.5555555555555608E-2</v>
      </c>
    </row>
    <row r="41" spans="1:8" x14ac:dyDescent="0.25">
      <c r="A41" s="2">
        <v>198</v>
      </c>
      <c r="B41" s="2" t="s">
        <v>8</v>
      </c>
      <c r="C41" s="84">
        <v>0.96099999999999997</v>
      </c>
      <c r="D41" s="15">
        <v>0.93300000000000005</v>
      </c>
      <c r="E41" s="72">
        <f t="shared" si="3"/>
        <v>103.0010718113612</v>
      </c>
      <c r="F41" s="40">
        <f t="shared" si="4"/>
        <v>2.7999999999999914E-2</v>
      </c>
      <c r="G41" s="2" t="s">
        <v>5</v>
      </c>
      <c r="H41" s="8">
        <f t="shared" si="5"/>
        <v>0.77777777777777546</v>
      </c>
    </row>
    <row r="42" spans="1:8" x14ac:dyDescent="0.25">
      <c r="A42" s="2">
        <v>297</v>
      </c>
      <c r="B42" s="2" t="s">
        <v>9</v>
      </c>
      <c r="C42" s="84">
        <v>0.90700000000000003</v>
      </c>
      <c r="D42" s="15">
        <v>0.93300000000000005</v>
      </c>
      <c r="E42" s="72">
        <f t="shared" si="3"/>
        <v>97.213290460878881</v>
      </c>
      <c r="F42" s="40">
        <f t="shared" si="4"/>
        <v>2.6000000000000023E-2</v>
      </c>
      <c r="G42" s="2" t="s">
        <v>5</v>
      </c>
      <c r="H42" s="8">
        <f t="shared" si="5"/>
        <v>0.72222222222222288</v>
      </c>
    </row>
    <row r="43" spans="1:8" x14ac:dyDescent="0.25">
      <c r="A43" s="2">
        <v>318</v>
      </c>
      <c r="B43" s="2" t="s">
        <v>11</v>
      </c>
      <c r="C43" s="84">
        <v>0.97699999999999998</v>
      </c>
      <c r="D43" s="15">
        <v>0.93300000000000005</v>
      </c>
      <c r="E43" s="72">
        <f t="shared" si="3"/>
        <v>104.71596998928187</v>
      </c>
      <c r="F43" s="40">
        <f t="shared" si="4"/>
        <v>4.3999999999999928E-2</v>
      </c>
      <c r="G43" s="2" t="s">
        <v>5</v>
      </c>
      <c r="H43" s="8">
        <f t="shared" si="5"/>
        <v>1.2222222222222203</v>
      </c>
    </row>
    <row r="44" spans="1:8" x14ac:dyDescent="0.25">
      <c r="A44" s="2">
        <v>320</v>
      </c>
      <c r="B44" s="2" t="s">
        <v>13</v>
      </c>
      <c r="C44" s="85" t="s">
        <v>37</v>
      </c>
      <c r="D44" s="15"/>
      <c r="E44" s="72"/>
      <c r="F44" s="40"/>
      <c r="G44" s="2"/>
      <c r="H44" s="8"/>
    </row>
    <row r="45" spans="1:8" x14ac:dyDescent="0.25">
      <c r="A45" s="2">
        <v>319</v>
      </c>
      <c r="B45" s="2" t="s">
        <v>12</v>
      </c>
      <c r="C45" s="85">
        <v>0.94</v>
      </c>
      <c r="D45" s="15">
        <v>0.93300000000000005</v>
      </c>
      <c r="E45" s="72">
        <f t="shared" si="3"/>
        <v>100.75026795284028</v>
      </c>
      <c r="F45" s="40">
        <f t="shared" si="4"/>
        <v>6.9999999999998952E-3</v>
      </c>
      <c r="G45" s="2" t="s">
        <v>5</v>
      </c>
      <c r="H45" s="8">
        <f t="shared" si="5"/>
        <v>0.19444444444444156</v>
      </c>
    </row>
    <row r="46" spans="1:8" x14ac:dyDescent="0.25">
      <c r="A46" s="45"/>
      <c r="B46" s="45"/>
      <c r="C46" s="64"/>
      <c r="D46" s="65"/>
      <c r="E46" s="48"/>
      <c r="F46" s="66"/>
      <c r="G46" s="45"/>
      <c r="H46" s="67"/>
    </row>
  </sheetData>
  <mergeCells count="2">
    <mergeCell ref="A1:F1"/>
    <mergeCell ref="A37:F37"/>
  </mergeCells>
  <conditionalFormatting sqref="H3:H13 H39:H43 H45:H46">
    <cfRule type="cellIs" dxfId="5" priority="22" operator="greaterThan">
      <formula>2</formula>
    </cfRule>
    <cfRule type="cellIs" dxfId="4" priority="23" operator="between">
      <formula>1.01</formula>
      <formula>2</formula>
    </cfRule>
    <cfRule type="cellIs" dxfId="3" priority="24" operator="lessThanOrEqual">
      <formula>1</formula>
    </cfRule>
  </conditionalFormatting>
  <conditionalFormatting sqref="H44">
    <cfRule type="cellIs" dxfId="2" priority="1" operator="greaterThan">
      <formula>2</formula>
    </cfRule>
    <cfRule type="cellIs" dxfId="1" priority="2" operator="between">
      <formula>1.01</formula>
      <formula>2</formula>
    </cfRule>
    <cfRule type="cellIs" dxfId="0" priority="3" operator="lessThanOrEqual">
      <formula>1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TN</vt:lpstr>
      <vt:lpstr>TP</vt:lpstr>
      <vt:lpstr>TKN</vt:lpstr>
      <vt:lpstr>NH3</vt:lpstr>
      <vt:lpstr>NO3</vt:lpstr>
      <vt:lpstr>PO4</vt:lpstr>
      <vt:lpstr>NO2+NO3</vt:lpstr>
    </vt:vector>
  </TitlesOfParts>
  <Company>U.S. EPA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lrubin</dc:creator>
  <cp:lastModifiedBy>Melissa Merritt</cp:lastModifiedBy>
  <cp:lastPrinted>2016-02-12T21:19:55Z</cp:lastPrinted>
  <dcterms:created xsi:type="dcterms:W3CDTF">2013-01-02T20:56:29Z</dcterms:created>
  <dcterms:modified xsi:type="dcterms:W3CDTF">2016-11-07T14:07:56Z</dcterms:modified>
</cp:coreProperties>
</file>